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e\dropbox\Zeilen\Blocq\WAR\WAR\Triple8\2024\"/>
    </mc:Choice>
  </mc:AlternateContent>
  <xr:revisionPtr revIDLastSave="0" documentId="13_ncr:1_{06F21E69-6ABA-4478-A9FE-7F1DCA2DF22A}" xr6:coauthVersionLast="47" xr6:coauthVersionMax="47" xr10:uidLastSave="{00000000-0000-0000-0000-000000000000}"/>
  <bookViews>
    <workbookView xWindow="28680" yWindow="-120" windowWidth="29040" windowHeight="16440" firstSheet="1" activeTab="1" xr2:uid="{9F2BDF22-4484-4354-BD41-BFCEE3A10ECE}"/>
  </bookViews>
  <sheets>
    <sheet name="Werkblad" sheetId="2" state="hidden" r:id="rId1"/>
    <sheet name="Logboek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5" l="1"/>
  <c r="N26" i="5" s="1"/>
  <c r="O26" i="5" s="1"/>
  <c r="L60" i="5"/>
  <c r="N60" i="5" s="1"/>
  <c r="O60" i="5" s="1"/>
  <c r="K60" i="5"/>
  <c r="M60" i="5" s="1"/>
  <c r="J60" i="5" s="1"/>
  <c r="L59" i="5"/>
  <c r="N59" i="5" s="1"/>
  <c r="O59" i="5" s="1"/>
  <c r="K59" i="5"/>
  <c r="M59" i="5" s="1"/>
  <c r="J59" i="5" s="1"/>
  <c r="N58" i="5"/>
  <c r="O58" i="5" s="1"/>
  <c r="L58" i="5"/>
  <c r="K58" i="5"/>
  <c r="M58" i="5" s="1"/>
  <c r="J58" i="5" s="1"/>
  <c r="L57" i="5"/>
  <c r="N57" i="5" s="1"/>
  <c r="O57" i="5" s="1"/>
  <c r="K57" i="5"/>
  <c r="M57" i="5" s="1"/>
  <c r="J57" i="5" s="1"/>
  <c r="M56" i="5"/>
  <c r="J56" i="5" s="1"/>
  <c r="L56" i="5"/>
  <c r="N56" i="5" s="1"/>
  <c r="O56" i="5" s="1"/>
  <c r="K56" i="5"/>
  <c r="L55" i="5"/>
  <c r="N55" i="5" s="1"/>
  <c r="O55" i="5" s="1"/>
  <c r="K55" i="5"/>
  <c r="M55" i="5" s="1"/>
  <c r="J55" i="5" s="1"/>
  <c r="L54" i="5"/>
  <c r="N54" i="5" s="1"/>
  <c r="O54" i="5" s="1"/>
  <c r="K54" i="5"/>
  <c r="M54" i="5" s="1"/>
  <c r="J54" i="5" s="1"/>
  <c r="L53" i="5"/>
  <c r="N53" i="5" s="1"/>
  <c r="O53" i="5" s="1"/>
  <c r="K53" i="5"/>
  <c r="M53" i="5" s="1"/>
  <c r="J53" i="5" s="1"/>
  <c r="L52" i="5"/>
  <c r="N52" i="5" s="1"/>
  <c r="O52" i="5" s="1"/>
  <c r="K52" i="5"/>
  <c r="M52" i="5" s="1"/>
  <c r="J52" i="5" s="1"/>
  <c r="L51" i="5"/>
  <c r="N51" i="5" s="1"/>
  <c r="O51" i="5" s="1"/>
  <c r="K51" i="5"/>
  <c r="M51" i="5" s="1"/>
  <c r="J51" i="5" s="1"/>
  <c r="L50" i="5"/>
  <c r="N50" i="5" s="1"/>
  <c r="O50" i="5" s="1"/>
  <c r="K50" i="5"/>
  <c r="M50" i="5" s="1"/>
  <c r="J50" i="5" s="1"/>
  <c r="N49" i="5"/>
  <c r="O49" i="5" s="1"/>
  <c r="L49" i="5"/>
  <c r="K49" i="5"/>
  <c r="M49" i="5" s="1"/>
  <c r="J49" i="5" s="1"/>
  <c r="L48" i="5"/>
  <c r="N48" i="5" s="1"/>
  <c r="O48" i="5" s="1"/>
  <c r="K48" i="5"/>
  <c r="M48" i="5" s="1"/>
  <c r="J48" i="5" s="1"/>
  <c r="M47" i="5"/>
  <c r="J47" i="5" s="1"/>
  <c r="L47" i="5"/>
  <c r="N47" i="5" s="1"/>
  <c r="O47" i="5" s="1"/>
  <c r="K47" i="5"/>
  <c r="L46" i="5"/>
  <c r="N46" i="5" s="1"/>
  <c r="O46" i="5" s="1"/>
  <c r="K46" i="5"/>
  <c r="M46" i="5" s="1"/>
  <c r="J46" i="5" s="1"/>
  <c r="L45" i="5"/>
  <c r="N45" i="5" s="1"/>
  <c r="O45" i="5" s="1"/>
  <c r="K45" i="5"/>
  <c r="M45" i="5" s="1"/>
  <c r="J45" i="5" s="1"/>
  <c r="L44" i="5"/>
  <c r="N44" i="5" s="1"/>
  <c r="O44" i="5" s="1"/>
  <c r="K44" i="5"/>
  <c r="M44" i="5" s="1"/>
  <c r="J44" i="5" s="1"/>
  <c r="L43" i="5"/>
  <c r="N43" i="5" s="1"/>
  <c r="O43" i="5" s="1"/>
  <c r="K43" i="5"/>
  <c r="M43" i="5" s="1"/>
  <c r="J43" i="5" s="1"/>
  <c r="L42" i="5"/>
  <c r="N42" i="5" s="1"/>
  <c r="O42" i="5" s="1"/>
  <c r="K42" i="5"/>
  <c r="M42" i="5" s="1"/>
  <c r="J42" i="5" s="1"/>
  <c r="L41" i="5"/>
  <c r="N41" i="5" s="1"/>
  <c r="O41" i="5" s="1"/>
  <c r="K41" i="5"/>
  <c r="M41" i="5" s="1"/>
  <c r="J41" i="5" s="1"/>
  <c r="L40" i="5"/>
  <c r="N40" i="5" s="1"/>
  <c r="O40" i="5" s="1"/>
  <c r="K40" i="5"/>
  <c r="M40" i="5" s="1"/>
  <c r="J40" i="5" s="1"/>
  <c r="L39" i="5"/>
  <c r="N39" i="5" s="1"/>
  <c r="O39" i="5" s="1"/>
  <c r="K39" i="5"/>
  <c r="M39" i="5" s="1"/>
  <c r="J39" i="5" s="1"/>
  <c r="L38" i="5"/>
  <c r="N38" i="5" s="1"/>
  <c r="O38" i="5" s="1"/>
  <c r="K38" i="5"/>
  <c r="M38" i="5" s="1"/>
  <c r="J38" i="5" s="1"/>
  <c r="N37" i="5"/>
  <c r="O37" i="5" s="1"/>
  <c r="L37" i="5"/>
  <c r="K37" i="5"/>
  <c r="M37" i="5" s="1"/>
  <c r="J37" i="5" s="1"/>
  <c r="L36" i="5"/>
  <c r="N36" i="5" s="1"/>
  <c r="O36" i="5" s="1"/>
  <c r="K36" i="5"/>
  <c r="M36" i="5" s="1"/>
  <c r="J36" i="5"/>
  <c r="L35" i="5"/>
  <c r="N35" i="5" s="1"/>
  <c r="O35" i="5" s="1"/>
  <c r="K35" i="5"/>
  <c r="M35" i="5" s="1"/>
  <c r="L34" i="5"/>
  <c r="N34" i="5" s="1"/>
  <c r="O34" i="5" s="1"/>
  <c r="K34" i="5"/>
  <c r="M34" i="5" s="1"/>
  <c r="L33" i="5"/>
  <c r="N33" i="5" s="1"/>
  <c r="O33" i="5" s="1"/>
  <c r="K33" i="5"/>
  <c r="M33" i="5" s="1"/>
  <c r="J33" i="5" s="1"/>
  <c r="L32" i="5"/>
  <c r="N32" i="5" s="1"/>
  <c r="O32" i="5" s="1"/>
  <c r="K32" i="5"/>
  <c r="M32" i="5" s="1"/>
  <c r="J32" i="5" s="1"/>
  <c r="L31" i="5"/>
  <c r="N31" i="5" s="1"/>
  <c r="O31" i="5" s="1"/>
  <c r="K31" i="5"/>
  <c r="M31" i="5" s="1"/>
  <c r="J31" i="5" s="1"/>
  <c r="L30" i="5"/>
  <c r="N30" i="5" s="1"/>
  <c r="O30" i="5" s="1"/>
  <c r="K30" i="5"/>
  <c r="M30" i="5" s="1"/>
  <c r="J30" i="5" s="1"/>
  <c r="N29" i="5"/>
  <c r="O29" i="5" s="1"/>
  <c r="L29" i="5"/>
  <c r="K29" i="5"/>
  <c r="M29" i="5" s="1"/>
  <c r="J29" i="5" s="1"/>
  <c r="M28" i="5"/>
  <c r="J28" i="5" s="1"/>
  <c r="L28" i="5"/>
  <c r="N28" i="5" s="1"/>
  <c r="O28" i="5" s="1"/>
  <c r="K28" i="5"/>
  <c r="L25" i="5"/>
  <c r="N25" i="5" s="1"/>
  <c r="O25" i="5" s="1"/>
  <c r="K25" i="5"/>
  <c r="M25" i="5" s="1"/>
  <c r="L24" i="5"/>
  <c r="N24" i="5" s="1"/>
  <c r="O24" i="5" s="1"/>
  <c r="K24" i="5"/>
  <c r="M24" i="5" s="1"/>
  <c r="J24" i="5" s="1"/>
  <c r="L23" i="5"/>
  <c r="N23" i="5" s="1"/>
  <c r="O23" i="5" s="1"/>
  <c r="K23" i="5"/>
  <c r="M23" i="5" s="1"/>
  <c r="J23" i="5" s="1"/>
  <c r="L22" i="5"/>
  <c r="N22" i="5" s="1"/>
  <c r="O22" i="5" s="1"/>
  <c r="K22" i="5"/>
  <c r="M22" i="5" s="1"/>
  <c r="L21" i="5"/>
  <c r="N21" i="5" s="1"/>
  <c r="O21" i="5" s="1"/>
  <c r="K21" i="5"/>
  <c r="M21" i="5" s="1"/>
  <c r="J21" i="5" s="1"/>
  <c r="M20" i="5"/>
  <c r="J20" i="5" s="1"/>
  <c r="L20" i="5"/>
  <c r="N20" i="5" s="1"/>
  <c r="O20" i="5" s="1"/>
  <c r="K20" i="5"/>
  <c r="L14" i="5"/>
  <c r="N14" i="5" s="1"/>
  <c r="O14" i="5" s="1"/>
  <c r="L13" i="5"/>
  <c r="N13" i="5" s="1"/>
  <c r="O13" i="5" s="1"/>
  <c r="L12" i="5"/>
  <c r="N12" i="5" s="1"/>
  <c r="O12" i="5" s="1"/>
  <c r="L11" i="5"/>
  <c r="N11" i="5" s="1"/>
  <c r="O11" i="5" s="1"/>
  <c r="L10" i="5"/>
  <c r="N10" i="5" s="1"/>
  <c r="O10" i="5" s="1"/>
  <c r="L9" i="5"/>
  <c r="N9" i="5" s="1"/>
  <c r="O9" i="5" s="1"/>
  <c r="L8" i="5"/>
  <c r="N8" i="5" s="1"/>
  <c r="O8" i="5" s="1"/>
  <c r="J8" i="5" s="1"/>
  <c r="H7" i="5" s="1"/>
  <c r="L16" i="5"/>
  <c r="N16" i="5" s="1"/>
  <c r="O16" i="5" s="1"/>
  <c r="L17" i="5"/>
  <c r="N17" i="5" s="1"/>
  <c r="O17" i="5" s="1"/>
  <c r="L18" i="5"/>
  <c r="N18" i="5" s="1"/>
  <c r="O18" i="5" s="1"/>
  <c r="L19" i="5"/>
  <c r="N19" i="5" s="1"/>
  <c r="O19" i="5" s="1"/>
  <c r="L15" i="5"/>
  <c r="N15" i="5" s="1"/>
  <c r="O15" i="5" s="1"/>
  <c r="K14" i="5"/>
  <c r="M14" i="5" s="1"/>
  <c r="J14" i="5" s="1"/>
  <c r="K13" i="5"/>
  <c r="M13" i="5" s="1"/>
  <c r="K12" i="5"/>
  <c r="M12" i="5" s="1"/>
  <c r="K11" i="5"/>
  <c r="M11" i="5" s="1"/>
  <c r="K10" i="5"/>
  <c r="M10" i="5" s="1"/>
  <c r="K9" i="5"/>
  <c r="M9" i="5" s="1"/>
  <c r="K8" i="5"/>
  <c r="M8" i="5" s="1"/>
  <c r="K19" i="5"/>
  <c r="M19" i="5" s="1"/>
  <c r="K18" i="5"/>
  <c r="M18" i="5" s="1"/>
  <c r="K17" i="5"/>
  <c r="M17" i="5" s="1"/>
  <c r="K16" i="5"/>
  <c r="M16" i="5" s="1"/>
  <c r="J16" i="5" s="1"/>
  <c r="K15" i="5"/>
  <c r="E7" i="5"/>
  <c r="C8" i="5" s="1"/>
  <c r="E8" i="5" s="1"/>
  <c r="C9" i="5" s="1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A78" i="2"/>
  <c r="A77" i="2"/>
  <c r="A76" i="2"/>
  <c r="A75" i="2"/>
  <c r="A74" i="2"/>
  <c r="A73" i="2"/>
  <c r="A72" i="2"/>
  <c r="A71" i="2"/>
  <c r="A70" i="2"/>
  <c r="A69" i="2"/>
  <c r="B68" i="2"/>
  <c r="B67" i="2"/>
  <c r="B66" i="2"/>
  <c r="B65" i="2"/>
  <c r="B64" i="2"/>
  <c r="B63" i="2"/>
  <c r="B62" i="2"/>
  <c r="B61" i="2"/>
  <c r="B60" i="2"/>
  <c r="B59" i="2"/>
  <c r="P7" i="5"/>
  <c r="Q7" i="5"/>
  <c r="J9" i="5" l="1"/>
  <c r="H8" i="5" s="1"/>
  <c r="J34" i="5"/>
  <c r="J10" i="5"/>
  <c r="J35" i="5"/>
  <c r="K27" i="5"/>
  <c r="M27" i="5" s="1"/>
  <c r="J27" i="5" s="1"/>
  <c r="L27" i="5"/>
  <c r="N27" i="5" s="1"/>
  <c r="O27" i="5" s="1"/>
  <c r="K26" i="5"/>
  <c r="M26" i="5" s="1"/>
  <c r="J26" i="5" s="1"/>
  <c r="J25" i="5"/>
  <c r="J22" i="5"/>
  <c r="J19" i="5"/>
  <c r="J17" i="5"/>
  <c r="J18" i="5"/>
  <c r="J12" i="5"/>
  <c r="J13" i="5"/>
  <c r="J11" i="5"/>
  <c r="M15" i="5"/>
  <c r="J15" i="5" s="1"/>
  <c r="I8" i="5"/>
  <c r="I9" i="5"/>
  <c r="C1" i="2"/>
  <c r="C2" i="2"/>
  <c r="P2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H10" i="5" l="1"/>
  <c r="H9" i="5"/>
  <c r="A8" i="5"/>
  <c r="E9" i="5"/>
  <c r="C10" i="5" s="1"/>
  <c r="T2" i="2"/>
  <c r="L2" i="2"/>
  <c r="R2" i="2"/>
  <c r="Q2" i="2"/>
  <c r="G2" i="2"/>
  <c r="M2" i="2"/>
  <c r="S2" i="2"/>
  <c r="J2" i="2"/>
  <c r="H2" i="2"/>
  <c r="N2" i="2"/>
  <c r="K2" i="2"/>
  <c r="I2" i="2"/>
  <c r="O2" i="2"/>
  <c r="I10" i="5" l="1"/>
  <c r="H11" i="5" s="1"/>
  <c r="A9" i="5"/>
  <c r="V7" i="5"/>
  <c r="F7" i="5"/>
  <c r="F8" i="5" s="1"/>
  <c r="F9" i="5" s="1"/>
  <c r="E10" i="5" l="1"/>
  <c r="C11" i="5" s="1"/>
  <c r="P8" i="5"/>
  <c r="Q8" i="5"/>
  <c r="A10" i="5" l="1"/>
  <c r="I11" i="5"/>
  <c r="H12" i="5" s="1"/>
  <c r="F10" i="5"/>
  <c r="P9" i="5"/>
  <c r="E11" i="5" l="1"/>
  <c r="C12" i="5" s="1"/>
  <c r="Q9" i="5"/>
  <c r="A11" i="5" l="1"/>
  <c r="F11" i="5"/>
  <c r="I12" i="5"/>
  <c r="H13" i="5" s="1"/>
  <c r="P10" i="5"/>
  <c r="E12" i="5" l="1"/>
  <c r="Q10" i="5"/>
  <c r="F12" i="5" l="1"/>
  <c r="C13" i="5"/>
  <c r="A12" i="5"/>
  <c r="P11" i="5"/>
  <c r="Q11" i="5" l="1"/>
  <c r="P12" i="5" l="1"/>
  <c r="Q12" i="5" l="1"/>
  <c r="I13" i="5" l="1"/>
  <c r="H14" i="5" s="1"/>
  <c r="E13" i="5"/>
  <c r="C14" i="5" s="1"/>
  <c r="P13" i="5"/>
  <c r="A13" i="5" l="1"/>
  <c r="I14" i="5"/>
  <c r="H15" i="5" s="1"/>
  <c r="Q13" i="5"/>
  <c r="E14" i="5" l="1"/>
  <c r="C15" i="5" s="1"/>
  <c r="F13" i="5"/>
  <c r="P14" i="5"/>
  <c r="F14" i="5" l="1"/>
  <c r="I15" i="5"/>
  <c r="H16" i="5" s="1"/>
  <c r="A14" i="5"/>
  <c r="Q14" i="5"/>
  <c r="E15" i="5" l="1"/>
  <c r="C16" i="5" s="1"/>
  <c r="P15" i="5"/>
  <c r="A15" i="5" l="1"/>
  <c r="F15" i="5"/>
  <c r="I16" i="5"/>
  <c r="H17" i="5" s="1"/>
  <c r="Q15" i="5"/>
  <c r="E16" i="5" l="1"/>
  <c r="C17" i="5" s="1"/>
  <c r="P16" i="5"/>
  <c r="Q16" i="5"/>
  <c r="A16" i="5" l="1"/>
  <c r="F16" i="5"/>
  <c r="I17" i="5"/>
  <c r="H18" i="5" s="1"/>
  <c r="E17" i="5" l="1"/>
  <c r="C18" i="5" s="1"/>
  <c r="Q17" i="5"/>
  <c r="P17" i="5"/>
  <c r="F17" i="5" l="1"/>
  <c r="I18" i="5"/>
  <c r="H19" i="5" s="1"/>
  <c r="A17" i="5"/>
  <c r="E18" i="5" l="1"/>
  <c r="C19" i="5" s="1"/>
  <c r="P18" i="5"/>
  <c r="Q18" i="5"/>
  <c r="I19" i="5" l="1"/>
  <c r="H20" i="5" s="1"/>
  <c r="F18" i="5"/>
  <c r="A18" i="5"/>
  <c r="E19" i="5" l="1"/>
  <c r="C20" i="5" s="1"/>
  <c r="P19" i="5"/>
  <c r="Q19" i="5"/>
  <c r="P20" i="5" l="1"/>
  <c r="Q20" i="5"/>
  <c r="E20" i="5"/>
  <c r="I20" i="5"/>
  <c r="H21" i="5" s="1"/>
  <c r="F19" i="5"/>
  <c r="A19" i="5"/>
  <c r="A20" i="5" l="1"/>
  <c r="C21" i="5"/>
  <c r="F20" i="5"/>
  <c r="P21" i="5" l="1"/>
  <c r="I21" i="5"/>
  <c r="H22" i="5" s="1"/>
  <c r="E21" i="5"/>
  <c r="Q21" i="5"/>
  <c r="A21" i="5" l="1"/>
  <c r="C22" i="5"/>
  <c r="F21" i="5"/>
  <c r="Q22" i="5" l="1"/>
  <c r="E22" i="5"/>
  <c r="P22" i="5"/>
  <c r="I22" i="5"/>
  <c r="H23" i="5" s="1"/>
  <c r="C23" i="5" l="1"/>
  <c r="F22" i="5"/>
  <c r="A22" i="5"/>
  <c r="Q23" i="5" l="1"/>
  <c r="E23" i="5"/>
  <c r="I23" i="5"/>
  <c r="P23" i="5"/>
  <c r="H24" i="5" l="1"/>
  <c r="A23" i="5"/>
  <c r="F23" i="5"/>
  <c r="C24" i="5"/>
  <c r="Q24" i="5" l="1"/>
  <c r="P24" i="5"/>
  <c r="I24" i="5"/>
  <c r="E24" i="5"/>
  <c r="C25" i="5" l="1"/>
  <c r="F24" i="5"/>
  <c r="H25" i="5"/>
  <c r="A24" i="5"/>
  <c r="Q25" i="5" l="1"/>
  <c r="E25" i="5"/>
  <c r="I25" i="5"/>
  <c r="P25" i="5"/>
  <c r="H26" i="5" l="1"/>
  <c r="A25" i="5"/>
  <c r="C26" i="5"/>
  <c r="F25" i="5"/>
  <c r="E26" i="5" l="1"/>
  <c r="P26" i="5"/>
  <c r="I26" i="5"/>
  <c r="Q26" i="5"/>
  <c r="H27" i="5" l="1"/>
  <c r="A26" i="5"/>
  <c r="F26" i="5"/>
  <c r="C27" i="5"/>
  <c r="I27" i="5" l="1"/>
  <c r="E27" i="5"/>
  <c r="Q27" i="5"/>
  <c r="P27" i="5"/>
  <c r="F27" i="5" l="1"/>
  <c r="C28" i="5"/>
  <c r="H28" i="5"/>
  <c r="A27" i="5"/>
  <c r="S28" i="5" l="1"/>
  <c r="R28" i="5"/>
  <c r="G28" i="5" s="1"/>
  <c r="P28" i="5"/>
  <c r="Q28" i="5"/>
  <c r="I28" i="5"/>
  <c r="E28" i="5"/>
  <c r="F28" i="5" l="1"/>
  <c r="C29" i="5"/>
  <c r="H29" i="5"/>
  <c r="A28" i="5"/>
  <c r="T28" i="5"/>
  <c r="U28" i="5" s="1"/>
  <c r="V28" i="5" s="1"/>
  <c r="R29" i="5" l="1"/>
  <c r="G29" i="5" s="1"/>
  <c r="Q29" i="5"/>
  <c r="S29" i="5"/>
  <c r="E29" i="5"/>
  <c r="C30" i="5" s="1"/>
  <c r="P29" i="5"/>
  <c r="I29" i="5"/>
  <c r="H30" i="5" s="1"/>
  <c r="T29" i="5" l="1"/>
  <c r="U29" i="5" s="1"/>
  <c r="V29" i="5" s="1"/>
  <c r="P30" i="5"/>
  <c r="I30" i="5"/>
  <c r="H31" i="5" s="1"/>
  <c r="E30" i="5"/>
  <c r="C31" i="5" s="1"/>
  <c r="Q30" i="5"/>
  <c r="A29" i="5"/>
  <c r="F29" i="5"/>
  <c r="F30" i="5" l="1"/>
  <c r="A30" i="5"/>
  <c r="P31" i="5"/>
  <c r="Q31" i="5"/>
  <c r="E31" i="5"/>
  <c r="C32" i="5" s="1"/>
  <c r="I31" i="5"/>
  <c r="H32" i="5" s="1"/>
  <c r="Q32" i="5" l="1"/>
  <c r="E32" i="5"/>
  <c r="C33" i="5" s="1"/>
  <c r="P32" i="5"/>
  <c r="I32" i="5"/>
  <c r="H33" i="5" s="1"/>
  <c r="A31" i="5"/>
  <c r="F31" i="5"/>
  <c r="F32" i="5" l="1"/>
  <c r="A32" i="5"/>
  <c r="R33" i="5"/>
  <c r="G33" i="5" s="1"/>
  <c r="E33" i="5"/>
  <c r="C34" i="5" s="1"/>
  <c r="P33" i="5"/>
  <c r="I33" i="5"/>
  <c r="H34" i="5" s="1"/>
  <c r="S33" i="5"/>
  <c r="Q33" i="5"/>
  <c r="T33" i="5" l="1"/>
  <c r="U33" i="5" s="1"/>
  <c r="V33" i="5" s="1"/>
  <c r="Q34" i="5"/>
  <c r="I34" i="5"/>
  <c r="H35" i="5" s="1"/>
  <c r="R34" i="5"/>
  <c r="G34" i="5" s="1"/>
  <c r="E34" i="5"/>
  <c r="C35" i="5" s="1"/>
  <c r="P34" i="5"/>
  <c r="S34" i="5"/>
  <c r="F33" i="5"/>
  <c r="A33" i="5"/>
  <c r="T34" i="5" l="1"/>
  <c r="U34" i="5" s="1"/>
  <c r="V34" i="5" s="1"/>
  <c r="P35" i="5"/>
  <c r="I35" i="5"/>
  <c r="Q35" i="5"/>
  <c r="E35" i="5"/>
  <c r="A34" i="5"/>
  <c r="F34" i="5"/>
  <c r="F35" i="5" l="1"/>
  <c r="C36" i="5"/>
  <c r="H36" i="5"/>
  <c r="A35" i="5"/>
  <c r="E36" i="5" l="1"/>
  <c r="I36" i="5"/>
  <c r="P36" i="5"/>
  <c r="Q36" i="5"/>
  <c r="H37" i="5" l="1"/>
  <c r="A36" i="5"/>
  <c r="F36" i="5"/>
  <c r="C37" i="5"/>
  <c r="I37" i="5" l="1"/>
  <c r="E37" i="5"/>
  <c r="P37" i="5"/>
  <c r="Q37" i="5"/>
  <c r="F37" i="5" l="1"/>
  <c r="C38" i="5"/>
  <c r="H38" i="5"/>
  <c r="A37" i="5"/>
  <c r="P38" i="5" l="1"/>
  <c r="I38" i="5"/>
  <c r="R38" i="5"/>
  <c r="G38" i="5" s="1"/>
  <c r="S38" i="5"/>
  <c r="Q38" i="5"/>
  <c r="E38" i="5"/>
  <c r="T38" i="5" l="1"/>
  <c r="U38" i="5" s="1"/>
  <c r="V38" i="5" s="1"/>
  <c r="C39" i="5"/>
  <c r="F38" i="5"/>
  <c r="H39" i="5"/>
  <c r="A38" i="5"/>
  <c r="S39" i="5" l="1"/>
  <c r="R39" i="5"/>
  <c r="G39" i="5" s="1"/>
  <c r="Q39" i="5"/>
  <c r="E39" i="5"/>
  <c r="I39" i="5"/>
  <c r="P39" i="5"/>
  <c r="T39" i="5" l="1"/>
  <c r="U39" i="5" s="1"/>
  <c r="V39" i="5" s="1"/>
  <c r="C40" i="5"/>
  <c r="F39" i="5"/>
  <c r="H40" i="5"/>
  <c r="A39" i="5"/>
  <c r="Q40" i="5" l="1"/>
  <c r="E40" i="5"/>
  <c r="P40" i="5"/>
  <c r="I40" i="5"/>
  <c r="R40" i="5"/>
  <c r="G40" i="5" s="1"/>
  <c r="S40" i="5"/>
  <c r="T40" i="5" l="1"/>
  <c r="U40" i="5" s="1"/>
  <c r="V40" i="5" s="1"/>
  <c r="C41" i="5"/>
  <c r="F40" i="5"/>
  <c r="H41" i="5"/>
  <c r="A40" i="5"/>
  <c r="P41" i="5" l="1"/>
  <c r="S41" i="5"/>
  <c r="Q41" i="5"/>
  <c r="I41" i="5"/>
  <c r="E41" i="5"/>
  <c r="R41" i="5"/>
  <c r="G41" i="5" s="1"/>
  <c r="H42" i="5" l="1"/>
  <c r="A41" i="5"/>
  <c r="T41" i="5"/>
  <c r="U41" i="5" s="1"/>
  <c r="V41" i="5" s="1"/>
  <c r="C42" i="5"/>
  <c r="F41" i="5"/>
  <c r="P42" i="5" l="1"/>
  <c r="R42" i="5"/>
  <c r="G42" i="5" s="1"/>
  <c r="E42" i="5"/>
  <c r="Q42" i="5"/>
  <c r="S42" i="5"/>
  <c r="I42" i="5"/>
  <c r="T42" i="5" l="1"/>
  <c r="U42" i="5" s="1"/>
  <c r="V42" i="5" s="1"/>
  <c r="C43" i="5"/>
  <c r="F42" i="5"/>
  <c r="H43" i="5"/>
  <c r="A42" i="5"/>
  <c r="I43" i="5" l="1"/>
  <c r="R43" i="5"/>
  <c r="G43" i="5" s="1"/>
  <c r="S43" i="5"/>
  <c r="Q43" i="5"/>
  <c r="E43" i="5"/>
  <c r="P43" i="5"/>
  <c r="T43" i="5" l="1"/>
  <c r="U43" i="5" s="1"/>
  <c r="V43" i="5" s="1"/>
  <c r="C44" i="5"/>
  <c r="F43" i="5"/>
  <c r="H44" i="5"/>
  <c r="A43" i="5"/>
  <c r="Q44" i="5" l="1"/>
  <c r="E44" i="5"/>
  <c r="P44" i="5"/>
  <c r="I44" i="5"/>
  <c r="S44" i="5"/>
  <c r="R44" i="5"/>
  <c r="G44" i="5" s="1"/>
  <c r="T44" i="5" l="1"/>
  <c r="U44" i="5" s="1"/>
  <c r="V44" i="5" s="1"/>
  <c r="C45" i="5"/>
  <c r="F44" i="5"/>
  <c r="H45" i="5"/>
  <c r="A44" i="5"/>
  <c r="Q45" i="5" l="1"/>
  <c r="R45" i="5"/>
  <c r="G45" i="5" s="1"/>
  <c r="P45" i="5"/>
  <c r="I45" i="5"/>
  <c r="S45" i="5"/>
  <c r="E45" i="5"/>
  <c r="T45" i="5" l="1"/>
  <c r="U45" i="5" s="1"/>
  <c r="V45" i="5" s="1"/>
  <c r="C46" i="5"/>
  <c r="F45" i="5"/>
  <c r="H46" i="5"/>
  <c r="A45" i="5"/>
  <c r="R46" i="5" l="1"/>
  <c r="G46" i="5" s="1"/>
  <c r="Q46" i="5"/>
  <c r="E46" i="5"/>
  <c r="P46" i="5"/>
  <c r="S46" i="5"/>
  <c r="I46" i="5"/>
  <c r="T46" i="5" l="1"/>
  <c r="U46" i="5" s="1"/>
  <c r="V46" i="5" s="1"/>
  <c r="C47" i="5"/>
  <c r="F46" i="5"/>
  <c r="H47" i="5"/>
  <c r="A46" i="5"/>
  <c r="Q47" i="5" l="1"/>
  <c r="I47" i="5"/>
  <c r="R47" i="5"/>
  <c r="G47" i="5" s="1"/>
  <c r="E47" i="5"/>
  <c r="P47" i="5"/>
  <c r="S47" i="5"/>
  <c r="T47" i="5" l="1"/>
  <c r="U47" i="5" s="1"/>
  <c r="V47" i="5" s="1"/>
  <c r="H48" i="5"/>
  <c r="A47" i="5"/>
  <c r="F47" i="5"/>
  <c r="C48" i="5"/>
  <c r="S48" i="5" l="1"/>
  <c r="E48" i="5"/>
  <c r="R48" i="5"/>
  <c r="G48" i="5" s="1"/>
  <c r="P48" i="5"/>
  <c r="I48" i="5"/>
  <c r="Q48" i="5"/>
  <c r="H49" i="5" l="1"/>
  <c r="A48" i="5"/>
  <c r="F48" i="5"/>
  <c r="C49" i="5"/>
  <c r="T48" i="5"/>
  <c r="U48" i="5" s="1"/>
  <c r="V48" i="5" s="1"/>
  <c r="R49" i="5" l="1"/>
  <c r="G49" i="5" s="1"/>
  <c r="S49" i="5"/>
  <c r="Q49" i="5"/>
  <c r="E49" i="5"/>
  <c r="P49" i="5"/>
  <c r="I49" i="5"/>
  <c r="T49" i="5" l="1"/>
  <c r="U49" i="5" s="1"/>
  <c r="V49" i="5" s="1"/>
  <c r="C50" i="5"/>
  <c r="F49" i="5"/>
  <c r="H50" i="5"/>
  <c r="A49" i="5"/>
  <c r="E50" i="5" l="1"/>
  <c r="I50" i="5"/>
  <c r="S50" i="5"/>
  <c r="R50" i="5"/>
  <c r="G50" i="5" s="1"/>
  <c r="P50" i="5"/>
  <c r="Q50" i="5"/>
  <c r="T50" i="5" l="1"/>
  <c r="U50" i="5" s="1"/>
  <c r="V50" i="5" s="1"/>
  <c r="H51" i="5"/>
  <c r="A50" i="5"/>
  <c r="C51" i="5"/>
  <c r="F50" i="5"/>
  <c r="R37" i="5"/>
  <c r="G37" i="5" s="1"/>
  <c r="S37" i="5"/>
  <c r="R36" i="5"/>
  <c r="G36" i="5" s="1"/>
  <c r="S36" i="5"/>
  <c r="S35" i="5"/>
  <c r="R35" i="5"/>
  <c r="G35" i="5" s="1"/>
  <c r="S27" i="5"/>
  <c r="R27" i="5"/>
  <c r="G27" i="5" s="1"/>
  <c r="R30" i="5"/>
  <c r="G30" i="5" s="1"/>
  <c r="S30" i="5"/>
  <c r="S31" i="5"/>
  <c r="R31" i="5"/>
  <c r="G31" i="5" s="1"/>
  <c r="S32" i="5"/>
  <c r="R32" i="5"/>
  <c r="G32" i="5" s="1"/>
  <c r="S12" i="5"/>
  <c r="R12" i="5"/>
  <c r="G12" i="5" s="1"/>
  <c r="S11" i="5"/>
  <c r="R11" i="5"/>
  <c r="G11" i="5" s="1"/>
  <c r="S51" i="5" l="1"/>
  <c r="E51" i="5"/>
  <c r="Q51" i="5"/>
  <c r="R51" i="5"/>
  <c r="G51" i="5" s="1"/>
  <c r="I51" i="5"/>
  <c r="P51" i="5"/>
  <c r="T37" i="5"/>
  <c r="U37" i="5" s="1"/>
  <c r="V37" i="5" s="1"/>
  <c r="T30" i="5"/>
  <c r="U30" i="5" s="1"/>
  <c r="V30" i="5" s="1"/>
  <c r="T36" i="5"/>
  <c r="U36" i="5" s="1"/>
  <c r="V36" i="5" s="1"/>
  <c r="T35" i="5"/>
  <c r="U35" i="5" s="1"/>
  <c r="V35" i="5" s="1"/>
  <c r="T27" i="5"/>
  <c r="U27" i="5" s="1"/>
  <c r="V27" i="5" s="1"/>
  <c r="T32" i="5"/>
  <c r="U32" i="5" s="1"/>
  <c r="V32" i="5" s="1"/>
  <c r="T31" i="5"/>
  <c r="U31" i="5" s="1"/>
  <c r="V31" i="5" s="1"/>
  <c r="T11" i="5"/>
  <c r="U11" i="5" s="1"/>
  <c r="V11" i="5" s="1"/>
  <c r="T12" i="5"/>
  <c r="U12" i="5" s="1"/>
  <c r="V12" i="5" s="1"/>
  <c r="H52" i="5" l="1"/>
  <c r="A51" i="5"/>
  <c r="C52" i="5"/>
  <c r="F51" i="5"/>
  <c r="T51" i="5"/>
  <c r="U51" i="5" s="1"/>
  <c r="V51" i="5" s="1"/>
  <c r="R52" i="5" l="1"/>
  <c r="G52" i="5" s="1"/>
  <c r="E52" i="5"/>
  <c r="S52" i="5"/>
  <c r="Q52" i="5"/>
  <c r="P52" i="5"/>
  <c r="I52" i="5"/>
  <c r="T52" i="5" l="1"/>
  <c r="U52" i="5" s="1"/>
  <c r="V52" i="5" s="1"/>
  <c r="H53" i="5"/>
  <c r="A52" i="5"/>
  <c r="C53" i="5"/>
  <c r="F52" i="5"/>
  <c r="Q53" i="5" l="1"/>
  <c r="P53" i="5"/>
  <c r="R53" i="5"/>
  <c r="G53" i="5" s="1"/>
  <c r="E53" i="5"/>
  <c r="S53" i="5"/>
  <c r="I53" i="5"/>
  <c r="T53" i="5" l="1"/>
  <c r="U53" i="5" s="1"/>
  <c r="V53" i="5" s="1"/>
  <c r="H54" i="5"/>
  <c r="A53" i="5"/>
  <c r="C54" i="5"/>
  <c r="F53" i="5"/>
  <c r="S54" i="5" l="1"/>
  <c r="R54" i="5"/>
  <c r="G54" i="5" s="1"/>
  <c r="Q54" i="5"/>
  <c r="P54" i="5"/>
  <c r="E54" i="5"/>
  <c r="I54" i="5"/>
  <c r="C55" i="5" l="1"/>
  <c r="F54" i="5"/>
  <c r="H55" i="5"/>
  <c r="A54" i="5"/>
  <c r="T54" i="5"/>
  <c r="U54" i="5" s="1"/>
  <c r="V54" i="5" s="1"/>
  <c r="R55" i="5" l="1"/>
  <c r="G55" i="5" s="1"/>
  <c r="Q55" i="5"/>
  <c r="E55" i="5"/>
  <c r="I55" i="5"/>
  <c r="P55" i="5"/>
  <c r="S55" i="5"/>
  <c r="T55" i="5" l="1"/>
  <c r="U55" i="5" s="1"/>
  <c r="V55" i="5" s="1"/>
  <c r="C56" i="5"/>
  <c r="F55" i="5"/>
  <c r="H56" i="5"/>
  <c r="A55" i="5"/>
  <c r="Q56" i="5" l="1"/>
  <c r="P56" i="5"/>
  <c r="R56" i="5"/>
  <c r="G56" i="5" s="1"/>
  <c r="E56" i="5"/>
  <c r="I56" i="5"/>
  <c r="S56" i="5"/>
  <c r="T56" i="5" l="1"/>
  <c r="U56" i="5" s="1"/>
  <c r="V56" i="5" s="1"/>
  <c r="C57" i="5"/>
  <c r="F56" i="5"/>
  <c r="H57" i="5"/>
  <c r="A56" i="5"/>
  <c r="S57" i="5" l="1"/>
  <c r="Q57" i="5"/>
  <c r="P57" i="5"/>
  <c r="E57" i="5"/>
  <c r="R57" i="5"/>
  <c r="G57" i="5" s="1"/>
  <c r="I57" i="5"/>
  <c r="C58" i="5" l="1"/>
  <c r="F57" i="5"/>
  <c r="H58" i="5"/>
  <c r="A57" i="5"/>
  <c r="T57" i="5"/>
  <c r="U57" i="5" s="1"/>
  <c r="V57" i="5" s="1"/>
  <c r="R58" i="5" l="1"/>
  <c r="G58" i="5" s="1"/>
  <c r="E58" i="5"/>
  <c r="Q58" i="5"/>
  <c r="P58" i="5"/>
  <c r="S58" i="5"/>
  <c r="I58" i="5"/>
  <c r="T58" i="5" l="1"/>
  <c r="U58" i="5" s="1"/>
  <c r="V58" i="5" s="1"/>
  <c r="C59" i="5"/>
  <c r="F58" i="5"/>
  <c r="H59" i="5"/>
  <c r="A58" i="5"/>
  <c r="R59" i="5" l="1"/>
  <c r="G59" i="5" s="1"/>
  <c r="E59" i="5"/>
  <c r="S59" i="5"/>
  <c r="Q59" i="5"/>
  <c r="P59" i="5"/>
  <c r="I59" i="5"/>
  <c r="T59" i="5" l="1"/>
  <c r="U59" i="5" s="1"/>
  <c r="V59" i="5" s="1"/>
  <c r="H60" i="5"/>
  <c r="A59" i="5"/>
  <c r="C60" i="5"/>
  <c r="F59" i="5"/>
  <c r="R60" i="5" l="1"/>
  <c r="G60" i="5" s="1"/>
  <c r="Q60" i="5"/>
  <c r="E60" i="5"/>
  <c r="F60" i="5" s="1"/>
  <c r="B5" i="5" s="1"/>
  <c r="P60" i="5"/>
  <c r="I60" i="5"/>
  <c r="S60" i="5"/>
  <c r="T60" i="5" s="1"/>
  <c r="U60" i="5" s="1"/>
  <c r="V60" i="5" s="1"/>
  <c r="A60" i="5" l="1"/>
  <c r="E52" i="2"/>
  <c r="E15" i="2"/>
  <c r="E78" i="2"/>
  <c r="E16" i="2"/>
  <c r="E46" i="2"/>
  <c r="E9" i="2"/>
  <c r="E17" i="2"/>
  <c r="E28" i="2"/>
  <c r="E62" i="2"/>
  <c r="E69" i="2"/>
  <c r="E66" i="2"/>
  <c r="E38" i="2"/>
  <c r="E75" i="2"/>
  <c r="E34" i="2"/>
  <c r="E37" i="2"/>
  <c r="E73" i="2"/>
  <c r="E42" i="2"/>
  <c r="E27" i="2"/>
  <c r="E26" i="2"/>
  <c r="E59" i="2"/>
  <c r="E49" i="2"/>
  <c r="E57" i="2"/>
  <c r="E41" i="2"/>
  <c r="E44" i="2"/>
  <c r="E2" i="2"/>
  <c r="E76" i="2"/>
  <c r="E47" i="2"/>
  <c r="E1" i="2"/>
  <c r="E35" i="2"/>
  <c r="E50" i="2"/>
  <c r="E3" i="2"/>
  <c r="E19" i="2"/>
  <c r="E70" i="2"/>
  <c r="E12" i="2"/>
  <c r="E40" i="2"/>
  <c r="E74" i="2"/>
  <c r="E32" i="2"/>
  <c r="E64" i="2"/>
  <c r="E48" i="2"/>
  <c r="E30" i="2"/>
  <c r="E31" i="2"/>
  <c r="E5" i="2"/>
  <c r="E71" i="2"/>
  <c r="E61" i="2"/>
  <c r="E63" i="2"/>
  <c r="E45" i="2"/>
  <c r="E8" i="2"/>
  <c r="E53" i="2"/>
  <c r="E55" i="2"/>
  <c r="E43" i="2"/>
  <c r="E77" i="2"/>
  <c r="E6" i="2"/>
  <c r="E7" i="2"/>
  <c r="E67" i="2"/>
  <c r="E58" i="2"/>
  <c r="E23" i="2"/>
  <c r="E14" i="2"/>
  <c r="E36" i="2"/>
  <c r="E56" i="2"/>
  <c r="E11" i="2"/>
  <c r="E25" i="2"/>
  <c r="E54" i="2"/>
  <c r="E60" i="2"/>
  <c r="E68" i="2"/>
  <c r="E72" i="2"/>
  <c r="E39" i="2"/>
  <c r="E33" i="2"/>
  <c r="E65" i="2"/>
  <c r="E24" i="2"/>
  <c r="E21" i="2"/>
  <c r="E20" i="2"/>
  <c r="E51" i="2"/>
  <c r="E10" i="2"/>
  <c r="E22" i="2"/>
  <c r="E29" i="2"/>
  <c r="E18" i="2"/>
  <c r="E4" i="2"/>
  <c r="E13" i="2"/>
  <c r="S26" i="5" l="1"/>
  <c r="R26" i="5"/>
  <c r="G26" i="5" s="1"/>
  <c r="S25" i="5"/>
  <c r="R25" i="5"/>
  <c r="G25" i="5" s="1"/>
  <c r="S24" i="5"/>
  <c r="R24" i="5"/>
  <c r="G24" i="5" s="1"/>
  <c r="S23" i="5"/>
  <c r="R23" i="5"/>
  <c r="G23" i="5" s="1"/>
  <c r="S22" i="5"/>
  <c r="R22" i="5"/>
  <c r="G22" i="5" s="1"/>
  <c r="S21" i="5"/>
  <c r="R21" i="5"/>
  <c r="G21" i="5" s="1"/>
  <c r="R20" i="5"/>
  <c r="G20" i="5" s="1"/>
  <c r="S20" i="5"/>
  <c r="S19" i="5"/>
  <c r="R19" i="5"/>
  <c r="G19" i="5" s="1"/>
  <c r="S18" i="5"/>
  <c r="R18" i="5"/>
  <c r="G18" i="5" s="1"/>
  <c r="S17" i="5"/>
  <c r="R17" i="5"/>
  <c r="G17" i="5" s="1"/>
  <c r="S16" i="5"/>
  <c r="R16" i="5"/>
  <c r="G16" i="5" s="1"/>
  <c r="R15" i="5"/>
  <c r="G15" i="5" s="1"/>
  <c r="S15" i="5"/>
  <c r="S14" i="5"/>
  <c r="R14" i="5"/>
  <c r="G14" i="5" s="1"/>
  <c r="S13" i="5"/>
  <c r="R13" i="5"/>
  <c r="G13" i="5" s="1"/>
  <c r="R10" i="5"/>
  <c r="G10" i="5" s="1"/>
  <c r="S10" i="5"/>
  <c r="R9" i="5"/>
  <c r="G9" i="5" s="1"/>
  <c r="S9" i="5"/>
  <c r="T9" i="5" s="1"/>
  <c r="U9" i="5" s="1"/>
  <c r="V9" i="5" s="1"/>
  <c r="S8" i="5"/>
  <c r="R8" i="5"/>
  <c r="G8" i="5" s="1"/>
  <c r="R7" i="5"/>
  <c r="S7" i="5"/>
  <c r="T26" i="5" l="1"/>
  <c r="U26" i="5" s="1"/>
  <c r="V26" i="5" s="1"/>
  <c r="T20" i="5"/>
  <c r="U20" i="5" s="1"/>
  <c r="V20" i="5" s="1"/>
  <c r="T25" i="5"/>
  <c r="U25" i="5" s="1"/>
  <c r="V25" i="5" s="1"/>
  <c r="T24" i="5"/>
  <c r="U24" i="5" s="1"/>
  <c r="V24" i="5" s="1"/>
  <c r="T22" i="5"/>
  <c r="U22" i="5" s="1"/>
  <c r="V22" i="5" s="1"/>
  <c r="T23" i="5"/>
  <c r="U23" i="5" s="1"/>
  <c r="V23" i="5" s="1"/>
  <c r="T10" i="5"/>
  <c r="U10" i="5" s="1"/>
  <c r="V10" i="5" s="1"/>
  <c r="T21" i="5"/>
  <c r="U21" i="5" s="1"/>
  <c r="V21" i="5" s="1"/>
  <c r="T15" i="5"/>
  <c r="U15" i="5" s="1"/>
  <c r="V15" i="5" s="1"/>
  <c r="T19" i="5"/>
  <c r="U19" i="5" s="1"/>
  <c r="V19" i="5" s="1"/>
  <c r="T18" i="5"/>
  <c r="U18" i="5" s="1"/>
  <c r="V18" i="5" s="1"/>
  <c r="T17" i="5"/>
  <c r="U17" i="5" s="1"/>
  <c r="V17" i="5" s="1"/>
  <c r="T16" i="5"/>
  <c r="U16" i="5" s="1"/>
  <c r="V16" i="5" s="1"/>
  <c r="T14" i="5"/>
  <c r="U14" i="5" s="1"/>
  <c r="V14" i="5" s="1"/>
  <c r="T13" i="5"/>
  <c r="U13" i="5" s="1"/>
  <c r="V13" i="5" s="1"/>
  <c r="T8" i="5"/>
  <c r="U8" i="5" s="1"/>
  <c r="V8" i="5" s="1"/>
  <c r="T7" i="5"/>
  <c r="U7" i="5" s="1"/>
</calcChain>
</file>

<file path=xl/sharedStrings.xml><?xml version="1.0" encoding="utf-8"?>
<sst xmlns="http://schemas.openxmlformats.org/spreadsheetml/2006/main" count="163" uniqueCount="27">
  <si>
    <t>Blocq</t>
  </si>
  <si>
    <t>M-O</t>
  </si>
  <si>
    <t>SPORT J</t>
  </si>
  <si>
    <t>EA 1</t>
  </si>
  <si>
    <t>SPORT H</t>
  </si>
  <si>
    <t>EA 2</t>
  </si>
  <si>
    <t>KG 18</t>
  </si>
  <si>
    <t>SPORT G</t>
  </si>
  <si>
    <t>Sport M</t>
  </si>
  <si>
    <t>SPORT I</t>
  </si>
  <si>
    <t>SPORT I 1</t>
  </si>
  <si>
    <t>Logboek Triple-8 van WSV de Blocq van Kuffeler</t>
  </si>
  <si>
    <t>25-26 mei 2024</t>
  </si>
  <si>
    <t>Naam schipper:</t>
  </si>
  <si>
    <t>Scheepsnaam:</t>
  </si>
  <si>
    <t>Totaal gevaren:</t>
  </si>
  <si>
    <t>Finishtijd:</t>
  </si>
  <si>
    <t>:</t>
  </si>
  <si>
    <t>Rak#</t>
  </si>
  <si>
    <t>Tijd (hh:mm)</t>
  </si>
  <si>
    <t>Van</t>
  </si>
  <si>
    <t>Naar</t>
  </si>
  <si>
    <t>Afstand</t>
  </si>
  <si>
    <t>(sub)totaal</t>
  </si>
  <si>
    <t>naam vd schipper</t>
  </si>
  <si>
    <t>scheepsnaam</t>
  </si>
  <si>
    <t>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</si>
</sst>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sz val="9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20" fontId="1" fillId="3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20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left" vertical="center"/>
    </xf>
  </cellXfs>
  <cellStyles count="1">
    <cellStyle name="Standaard" xfId="0" builtinId="0"/>
  </cellStyles>
  <dxfs count="4">
    <dxf>
      <font>
        <b/>
        <i val="0"/>
        <strike/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47625</xdr:rowOff>
    </xdr:from>
    <xdr:to>
      <xdr:col>7</xdr:col>
      <xdr:colOff>1123950</xdr:colOff>
      <xdr:row>4</xdr:row>
      <xdr:rowOff>122761</xdr:rowOff>
    </xdr:to>
    <xdr:pic>
      <xdr:nvPicPr>
        <xdr:cNvPr id="2" name="Afbeelding 1" descr="bvk-logo-medium-transparant">
          <a:extLst>
            <a:ext uri="{FF2B5EF4-FFF2-40B4-BE49-F238E27FC236}">
              <a16:creationId xmlns:a16="http://schemas.microsoft.com/office/drawing/2014/main" id="{6D666FAE-2878-9FD7-5B63-76DE39CA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5"/>
          <a:ext cx="981075" cy="123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1362-282F-49DF-B937-BF75C6A7D236}">
  <sheetPr codeName="Blad2"/>
  <dimension ref="A1:T78"/>
  <sheetViews>
    <sheetView topLeftCell="A8" workbookViewId="0">
      <selection activeCell="E59" sqref="E59:E78"/>
    </sheetView>
  </sheetViews>
  <sheetFormatPr defaultRowHeight="14.4" x14ac:dyDescent="0.3"/>
  <cols>
    <col min="3" max="3" width="19.6640625" customWidth="1"/>
  </cols>
  <sheetData>
    <row r="1" spans="1:20" x14ac:dyDescent="0.3">
      <c r="A1" t="s">
        <v>0</v>
      </c>
      <c r="B1" t="s">
        <v>1</v>
      </c>
      <c r="C1" t="str">
        <f>A1&amp;B1</f>
        <v>BlocqM-O</v>
      </c>
      <c r="D1">
        <v>3.9</v>
      </c>
      <c r="E1">
        <f>COUNTIF(Logboek!P$8:Q$99,Werkblad!C1)</f>
        <v>0</v>
      </c>
      <c r="F1" s="1" t="s">
        <v>0</v>
      </c>
    </row>
    <row r="2" spans="1:20" x14ac:dyDescent="0.3">
      <c r="A2" t="s">
        <v>0</v>
      </c>
      <c r="B2" t="s">
        <v>2</v>
      </c>
      <c r="C2" t="str">
        <f t="shared" ref="C2:C65" si="0">A2&amp;B2</f>
        <v>BlocqSPORT J</v>
      </c>
      <c r="D2">
        <v>2.5</v>
      </c>
      <c r="E2">
        <f>COUNTIF(Logboek!P$8:Q$99,Werkblad!C2)</f>
        <v>0</v>
      </c>
      <c r="F2" s="2" t="s">
        <v>3</v>
      </c>
      <c r="G2" t="str">
        <f>IFERROR(VLOOKUP(#REF!&amp;#REF!,$C$1:$D$58,2,0),"")</f>
        <v/>
      </c>
      <c r="H2" t="str">
        <f>IFERROR(VLOOKUP(#REF!&amp;#REF!,$C$1:$D$58,2,0),"")</f>
        <v/>
      </c>
      <c r="I2" t="str">
        <f>IFERROR(VLOOKUP(#REF!&amp;#REF!,$C$1:$D$58,2,0),"")</f>
        <v/>
      </c>
      <c r="J2" t="str">
        <f>IFERROR(VLOOKUP(#REF!&amp;#REF!,$C$1:$D$58,2,0),"")</f>
        <v/>
      </c>
      <c r="K2" t="str">
        <f>IFERROR(VLOOKUP(#REF!&amp;#REF!,$C$1:$D$58,2,0),"")</f>
        <v/>
      </c>
      <c r="L2" t="str">
        <f>IFERROR(VLOOKUP(#REF!&amp;#REF!,$C$1:$D$58,2,0),"")</f>
        <v/>
      </c>
      <c r="M2" t="str">
        <f>IFERROR(VLOOKUP(#REF!&amp;#REF!,$C$1:$D$58,2,0),"")</f>
        <v/>
      </c>
      <c r="N2" t="str">
        <f>IFERROR(VLOOKUP(#REF!&amp;#REF!,$C$1:$D$58,2,0),"")</f>
        <v/>
      </c>
      <c r="O2" t="str">
        <f>IFERROR(VLOOKUP(#REF!&amp;#REF!,$C$1:$D$58,2,0),"")</f>
        <v/>
      </c>
      <c r="P2" t="str">
        <f>IFERROR(VLOOKUP(#REF!&amp;#REF!,$C$1:$D$58,2,0),"")</f>
        <v/>
      </c>
      <c r="Q2" t="str">
        <f>IFERROR(VLOOKUP(#REF!&amp;#REF!,$C$1:$D$58,2,0),"")</f>
        <v/>
      </c>
      <c r="R2" t="str">
        <f>IFERROR(VLOOKUP(#REF!&amp;#REF!,$C$1:$D$58,2,0),"")</f>
        <v/>
      </c>
      <c r="S2" t="str">
        <f>IFERROR(VLOOKUP(#REF!&amp;#REF!,$C$1:$D$58,2,0),"")</f>
        <v/>
      </c>
      <c r="T2" t="str">
        <f>IFERROR(VLOOKUP(#REF!&amp;#REF!,$C$1:$D$58,2,0),"")</f>
        <v/>
      </c>
    </row>
    <row r="3" spans="1:20" x14ac:dyDescent="0.3">
      <c r="A3" t="s">
        <v>3</v>
      </c>
      <c r="B3" t="s">
        <v>4</v>
      </c>
      <c r="C3" t="str">
        <f t="shared" si="0"/>
        <v>EA 1SPORT H</v>
      </c>
      <c r="D3">
        <v>3.5</v>
      </c>
      <c r="E3">
        <f>COUNTIF(Logboek!P$8:Q$99,Werkblad!C3)</f>
        <v>0</v>
      </c>
      <c r="F3" s="2" t="s">
        <v>5</v>
      </c>
    </row>
    <row r="4" spans="1:20" x14ac:dyDescent="0.3">
      <c r="A4" t="s">
        <v>3</v>
      </c>
      <c r="B4" t="s">
        <v>2</v>
      </c>
      <c r="C4" t="str">
        <f t="shared" si="0"/>
        <v>EA 1SPORT J</v>
      </c>
      <c r="D4">
        <v>6.8</v>
      </c>
      <c r="E4">
        <f>COUNTIF(Logboek!P$8:Q$99,Werkblad!C4)</f>
        <v>0</v>
      </c>
      <c r="F4" s="2" t="s">
        <v>6</v>
      </c>
    </row>
    <row r="5" spans="1:20" x14ac:dyDescent="0.3">
      <c r="A5" t="s">
        <v>3</v>
      </c>
      <c r="B5" t="s">
        <v>5</v>
      </c>
      <c r="C5" t="str">
        <f t="shared" si="0"/>
        <v>EA 1EA 2</v>
      </c>
      <c r="D5">
        <v>4.0999999999999996</v>
      </c>
      <c r="E5">
        <f>COUNTIF(Logboek!P$8:Q$99,Werkblad!C5)</f>
        <v>0</v>
      </c>
      <c r="F5" s="2" t="s">
        <v>1</v>
      </c>
    </row>
    <row r="6" spans="1:20" x14ac:dyDescent="0.3">
      <c r="A6" t="s">
        <v>3</v>
      </c>
      <c r="B6" t="s">
        <v>6</v>
      </c>
      <c r="C6" t="str">
        <f t="shared" si="0"/>
        <v>EA 1KG 18</v>
      </c>
      <c r="D6">
        <v>4.0999999999999996</v>
      </c>
      <c r="E6">
        <f>COUNTIF(Logboek!P$8:Q$99,Werkblad!C6)</f>
        <v>0</v>
      </c>
      <c r="F6" s="2" t="s">
        <v>7</v>
      </c>
    </row>
    <row r="7" spans="1:20" x14ac:dyDescent="0.3">
      <c r="A7" t="s">
        <v>3</v>
      </c>
      <c r="B7" t="s">
        <v>8</v>
      </c>
      <c r="C7" t="str">
        <f t="shared" si="0"/>
        <v>EA 1Sport M</v>
      </c>
      <c r="D7">
        <v>3.8</v>
      </c>
      <c r="E7">
        <f>COUNTIF(Logboek!P$8:Q$99,Werkblad!C7)</f>
        <v>0</v>
      </c>
      <c r="F7" s="2" t="s">
        <v>4</v>
      </c>
    </row>
    <row r="8" spans="1:20" x14ac:dyDescent="0.3">
      <c r="A8" t="s">
        <v>5</v>
      </c>
      <c r="B8" t="s">
        <v>3</v>
      </c>
      <c r="C8" t="str">
        <f t="shared" si="0"/>
        <v>EA 2EA 1</v>
      </c>
      <c r="D8">
        <v>4.0999999999999996</v>
      </c>
      <c r="E8">
        <f>COUNTIF(Logboek!P$8:Q$99,Werkblad!C8)</f>
        <v>0</v>
      </c>
      <c r="F8" s="2" t="s">
        <v>9</v>
      </c>
    </row>
    <row r="9" spans="1:20" x14ac:dyDescent="0.3">
      <c r="A9" t="s">
        <v>5</v>
      </c>
      <c r="B9" t="s">
        <v>7</v>
      </c>
      <c r="C9" t="str">
        <f t="shared" si="0"/>
        <v>EA 2SPORT G</v>
      </c>
      <c r="D9">
        <v>6</v>
      </c>
      <c r="E9">
        <f>COUNTIF(Logboek!P$8:Q$99,Werkblad!C9)</f>
        <v>0</v>
      </c>
      <c r="F9" s="2" t="s">
        <v>2</v>
      </c>
    </row>
    <row r="10" spans="1:20" x14ac:dyDescent="0.3">
      <c r="A10" t="s">
        <v>5</v>
      </c>
      <c r="B10" t="s">
        <v>4</v>
      </c>
      <c r="C10" t="str">
        <f t="shared" si="0"/>
        <v>EA 2SPORT H</v>
      </c>
      <c r="D10">
        <v>2.4</v>
      </c>
      <c r="E10">
        <f>COUNTIF(Logboek!P$8:Q$99,Werkblad!C10)</f>
        <v>0</v>
      </c>
      <c r="F10" s="3" t="s">
        <v>8</v>
      </c>
    </row>
    <row r="11" spans="1:20" x14ac:dyDescent="0.3">
      <c r="A11" t="s">
        <v>5</v>
      </c>
      <c r="B11" t="s">
        <v>9</v>
      </c>
      <c r="C11" t="str">
        <f t="shared" si="0"/>
        <v>EA 2SPORT I</v>
      </c>
      <c r="D11">
        <v>5.3</v>
      </c>
      <c r="E11">
        <f>COUNTIF(Logboek!P$8:Q$99,Werkblad!C11)</f>
        <v>0</v>
      </c>
      <c r="F11" s="2" t="s">
        <v>26</v>
      </c>
    </row>
    <row r="12" spans="1:20" x14ac:dyDescent="0.3">
      <c r="A12" t="s">
        <v>5</v>
      </c>
      <c r="B12" t="s">
        <v>8</v>
      </c>
      <c r="C12" t="str">
        <f t="shared" si="0"/>
        <v>EA 2Sport M</v>
      </c>
      <c r="D12">
        <v>6.8</v>
      </c>
      <c r="E12">
        <f>COUNTIF(Logboek!P$8:Q$99,Werkblad!C12)</f>
        <v>0</v>
      </c>
    </row>
    <row r="13" spans="1:20" x14ac:dyDescent="0.3">
      <c r="A13" t="s">
        <v>5</v>
      </c>
      <c r="B13" t="s">
        <v>1</v>
      </c>
      <c r="C13" t="str">
        <f t="shared" si="0"/>
        <v>EA 2M-O</v>
      </c>
      <c r="D13">
        <v>3.9</v>
      </c>
      <c r="E13">
        <f>COUNTIF(Logboek!P$8:Q$99,Werkblad!C13)</f>
        <v>0</v>
      </c>
    </row>
    <row r="14" spans="1:20" x14ac:dyDescent="0.3">
      <c r="A14" t="s">
        <v>5</v>
      </c>
      <c r="B14" t="s">
        <v>2</v>
      </c>
      <c r="C14" t="str">
        <f t="shared" si="0"/>
        <v>EA 2SPORT J</v>
      </c>
      <c r="D14">
        <v>2.7</v>
      </c>
      <c r="E14">
        <f>COUNTIF(Logboek!P$8:Q$99,Werkblad!C14)</f>
        <v>0</v>
      </c>
    </row>
    <row r="15" spans="1:20" x14ac:dyDescent="0.3">
      <c r="A15" t="s">
        <v>6</v>
      </c>
      <c r="B15" t="s">
        <v>3</v>
      </c>
      <c r="C15" t="str">
        <f t="shared" si="0"/>
        <v>KG 18EA 1</v>
      </c>
      <c r="D15">
        <v>4.0999999999999996</v>
      </c>
      <c r="E15">
        <f>COUNTIF(Logboek!P$8:Q$99,Werkblad!C15)</f>
        <v>0</v>
      </c>
    </row>
    <row r="16" spans="1:20" x14ac:dyDescent="0.3">
      <c r="A16" t="s">
        <v>6</v>
      </c>
      <c r="B16" t="s">
        <v>7</v>
      </c>
      <c r="C16" t="str">
        <f t="shared" si="0"/>
        <v>KG 18SPORT G</v>
      </c>
      <c r="D16">
        <v>3.6</v>
      </c>
      <c r="E16">
        <f>COUNTIF(Logboek!P$8:Q$99,Werkblad!C16)</f>
        <v>0</v>
      </c>
    </row>
    <row r="17" spans="1:5" x14ac:dyDescent="0.3">
      <c r="A17" t="s">
        <v>6</v>
      </c>
      <c r="B17" t="s">
        <v>9</v>
      </c>
      <c r="C17" t="str">
        <f t="shared" si="0"/>
        <v>KG 18SPORT I</v>
      </c>
      <c r="D17">
        <v>8.3000000000000007</v>
      </c>
      <c r="E17">
        <f>COUNTIF(Logboek!P$8:Q$99,Werkblad!C17)</f>
        <v>0</v>
      </c>
    </row>
    <row r="18" spans="1:5" x14ac:dyDescent="0.3">
      <c r="A18" t="s">
        <v>6</v>
      </c>
      <c r="B18" t="s">
        <v>8</v>
      </c>
      <c r="C18" t="str">
        <f t="shared" si="0"/>
        <v>KG 18Sport M</v>
      </c>
      <c r="D18">
        <v>4.0999999999999996</v>
      </c>
      <c r="E18">
        <f>COUNTIF(Logboek!P$8:Q$99,Werkblad!C18)</f>
        <v>0</v>
      </c>
    </row>
    <row r="19" spans="1:5" x14ac:dyDescent="0.3">
      <c r="A19" t="s">
        <v>1</v>
      </c>
      <c r="B19" t="s">
        <v>5</v>
      </c>
      <c r="C19" t="str">
        <f t="shared" si="0"/>
        <v>M-OEA 2</v>
      </c>
      <c r="D19">
        <v>3.9</v>
      </c>
      <c r="E19">
        <f>COUNTIF(Logboek!P$8:Q$99,Werkblad!C19)</f>
        <v>0</v>
      </c>
    </row>
    <row r="20" spans="1:5" x14ac:dyDescent="0.3">
      <c r="A20" t="s">
        <v>1</v>
      </c>
      <c r="B20" t="s">
        <v>4</v>
      </c>
      <c r="C20" t="str">
        <f t="shared" si="0"/>
        <v>M-OSPORT H</v>
      </c>
      <c r="D20">
        <v>4.3</v>
      </c>
      <c r="E20">
        <f>COUNTIF(Logboek!P$8:Q$99,Werkblad!C20)</f>
        <v>0</v>
      </c>
    </row>
    <row r="21" spans="1:5" x14ac:dyDescent="0.3">
      <c r="A21" t="s">
        <v>1</v>
      </c>
      <c r="B21" t="s">
        <v>2</v>
      </c>
      <c r="C21" t="str">
        <f t="shared" si="0"/>
        <v>M-OSPORT J</v>
      </c>
      <c r="D21">
        <v>3.3</v>
      </c>
      <c r="E21">
        <f>COUNTIF(Logboek!P$8:Q$99,Werkblad!C21)</f>
        <v>0</v>
      </c>
    </row>
    <row r="22" spans="1:5" x14ac:dyDescent="0.3">
      <c r="A22" t="s">
        <v>1</v>
      </c>
      <c r="B22" t="s">
        <v>0</v>
      </c>
      <c r="C22" t="str">
        <f t="shared" si="0"/>
        <v>M-OBlocq</v>
      </c>
      <c r="D22">
        <v>3.9</v>
      </c>
      <c r="E22">
        <f>COUNTIF(Logboek!P$8:Q$99,Werkblad!C22)</f>
        <v>0</v>
      </c>
    </row>
    <row r="23" spans="1:5" x14ac:dyDescent="0.3">
      <c r="A23" t="s">
        <v>7</v>
      </c>
      <c r="B23" t="s">
        <v>4</v>
      </c>
      <c r="C23" t="str">
        <f t="shared" si="0"/>
        <v>SPORT GSPORT H</v>
      </c>
      <c r="D23">
        <v>4.2</v>
      </c>
      <c r="E23">
        <f>COUNTIF(Logboek!P$8:Q$99,Werkblad!C23)</f>
        <v>0</v>
      </c>
    </row>
    <row r="24" spans="1:5" x14ac:dyDescent="0.3">
      <c r="A24" t="s">
        <v>7</v>
      </c>
      <c r="B24" t="s">
        <v>9</v>
      </c>
      <c r="C24" t="str">
        <f t="shared" si="0"/>
        <v>SPORT GSPORT I</v>
      </c>
      <c r="D24">
        <v>8.3000000000000007</v>
      </c>
      <c r="E24">
        <f>COUNTIF(Logboek!P$8:Q$99,Werkblad!C24)</f>
        <v>0</v>
      </c>
    </row>
    <row r="25" spans="1:5" x14ac:dyDescent="0.3">
      <c r="A25" t="s">
        <v>7</v>
      </c>
      <c r="B25" t="s">
        <v>10</v>
      </c>
      <c r="C25" t="str">
        <f t="shared" si="0"/>
        <v>SPORT GSPORT I 1</v>
      </c>
      <c r="D25">
        <v>8.3000000000000007</v>
      </c>
      <c r="E25">
        <f>COUNTIF(Logboek!P$8:Q$99,Werkblad!C25)</f>
        <v>0</v>
      </c>
    </row>
    <row r="26" spans="1:5" x14ac:dyDescent="0.3">
      <c r="A26" t="s">
        <v>7</v>
      </c>
      <c r="B26" t="s">
        <v>5</v>
      </c>
      <c r="C26" t="str">
        <f t="shared" si="0"/>
        <v>SPORT GEA 2</v>
      </c>
      <c r="D26">
        <v>6</v>
      </c>
      <c r="E26">
        <f>COUNTIF(Logboek!P$8:Q$99,Werkblad!C26)</f>
        <v>0</v>
      </c>
    </row>
    <row r="27" spans="1:5" x14ac:dyDescent="0.3">
      <c r="A27" t="s">
        <v>7</v>
      </c>
      <c r="B27" t="s">
        <v>6</v>
      </c>
      <c r="C27" t="str">
        <f t="shared" si="0"/>
        <v>SPORT GKG 18</v>
      </c>
      <c r="D27">
        <v>3.6</v>
      </c>
      <c r="E27">
        <f>COUNTIF(Logboek!P$8:Q$99,Werkblad!C27)</f>
        <v>0</v>
      </c>
    </row>
    <row r="28" spans="1:5" x14ac:dyDescent="0.3">
      <c r="A28" t="s">
        <v>7</v>
      </c>
      <c r="B28" t="s">
        <v>2</v>
      </c>
      <c r="C28" t="str">
        <f t="shared" si="0"/>
        <v>SPORT GSPORT J</v>
      </c>
      <c r="D28">
        <v>8.6999999999999993</v>
      </c>
      <c r="E28">
        <f>COUNTIF(Logboek!P$8:Q$99,Werkblad!C28)</f>
        <v>0</v>
      </c>
    </row>
    <row r="29" spans="1:5" x14ac:dyDescent="0.3">
      <c r="A29" t="s">
        <v>7</v>
      </c>
      <c r="B29" t="s">
        <v>8</v>
      </c>
      <c r="C29" t="str">
        <f t="shared" si="0"/>
        <v>SPORT GSport M</v>
      </c>
      <c r="D29">
        <v>5.7</v>
      </c>
      <c r="E29">
        <f>COUNTIF(Logboek!P$8:Q$99,Werkblad!C29)</f>
        <v>0</v>
      </c>
    </row>
    <row r="30" spans="1:5" x14ac:dyDescent="0.3">
      <c r="A30" t="s">
        <v>4</v>
      </c>
      <c r="B30" t="s">
        <v>9</v>
      </c>
      <c r="C30" t="str">
        <f t="shared" si="0"/>
        <v>SPORT HSPORT I</v>
      </c>
      <c r="D30">
        <v>7</v>
      </c>
      <c r="E30">
        <f>COUNTIF(Logboek!P$8:Q$99,Werkblad!C30)</f>
        <v>0</v>
      </c>
    </row>
    <row r="31" spans="1:5" x14ac:dyDescent="0.3">
      <c r="A31" t="s">
        <v>4</v>
      </c>
      <c r="B31" t="s">
        <v>8</v>
      </c>
      <c r="C31" t="str">
        <f t="shared" si="0"/>
        <v>SPORT HSport M</v>
      </c>
      <c r="D31">
        <v>7.1</v>
      </c>
      <c r="E31">
        <f>COUNTIF(Logboek!P$8:Q$99,Werkblad!C31)</f>
        <v>0</v>
      </c>
    </row>
    <row r="32" spans="1:5" x14ac:dyDescent="0.3">
      <c r="A32" t="s">
        <v>4</v>
      </c>
      <c r="B32" t="s">
        <v>3</v>
      </c>
      <c r="C32" t="str">
        <f t="shared" si="0"/>
        <v>SPORT HEA 1</v>
      </c>
      <c r="D32">
        <v>3.5</v>
      </c>
      <c r="E32">
        <f>COUNTIF(Logboek!P$8:Q$99,Werkblad!C32)</f>
        <v>0</v>
      </c>
    </row>
    <row r="33" spans="1:5" x14ac:dyDescent="0.3">
      <c r="A33" t="s">
        <v>4</v>
      </c>
      <c r="B33" t="s">
        <v>5</v>
      </c>
      <c r="C33" t="str">
        <f t="shared" si="0"/>
        <v>SPORT HEA 2</v>
      </c>
      <c r="D33">
        <v>2.4</v>
      </c>
      <c r="E33">
        <f>COUNTIF(Logboek!P$8:Q$99,Werkblad!C33)</f>
        <v>0</v>
      </c>
    </row>
    <row r="34" spans="1:5" x14ac:dyDescent="0.3">
      <c r="A34" t="s">
        <v>4</v>
      </c>
      <c r="B34" t="s">
        <v>1</v>
      </c>
      <c r="C34" t="str">
        <f t="shared" si="0"/>
        <v>SPORT HM-O</v>
      </c>
      <c r="D34">
        <v>4.3</v>
      </c>
      <c r="E34">
        <f>COUNTIF(Logboek!P$8:Q$99,Werkblad!C34)</f>
        <v>0</v>
      </c>
    </row>
    <row r="35" spans="1:5" x14ac:dyDescent="0.3">
      <c r="A35" t="s">
        <v>4</v>
      </c>
      <c r="B35" t="s">
        <v>7</v>
      </c>
      <c r="C35" t="str">
        <f t="shared" si="0"/>
        <v>SPORT HSPORT G</v>
      </c>
      <c r="D35">
        <v>4.2</v>
      </c>
      <c r="E35">
        <f>COUNTIF(Logboek!P$8:Q$99,Werkblad!C35)</f>
        <v>0</v>
      </c>
    </row>
    <row r="36" spans="1:5" x14ac:dyDescent="0.3">
      <c r="A36" t="s">
        <v>4</v>
      </c>
      <c r="B36" t="s">
        <v>2</v>
      </c>
      <c r="C36" t="str">
        <f t="shared" si="0"/>
        <v>SPORT HSPORT J</v>
      </c>
      <c r="D36">
        <v>4.8</v>
      </c>
      <c r="E36">
        <f>COUNTIF(Logboek!P$8:Q$99,Werkblad!C36)</f>
        <v>0</v>
      </c>
    </row>
    <row r="37" spans="1:5" x14ac:dyDescent="0.3">
      <c r="A37" t="s">
        <v>9</v>
      </c>
      <c r="B37" t="s">
        <v>2</v>
      </c>
      <c r="C37" t="str">
        <f t="shared" si="0"/>
        <v>SPORT ISPORT J</v>
      </c>
      <c r="D37">
        <v>6</v>
      </c>
      <c r="E37">
        <f>COUNTIF(Logboek!P$8:Q$99,Werkblad!C37)</f>
        <v>0</v>
      </c>
    </row>
    <row r="38" spans="1:5" x14ac:dyDescent="0.3">
      <c r="A38" t="s">
        <v>9</v>
      </c>
      <c r="B38" t="s">
        <v>8</v>
      </c>
      <c r="C38" t="str">
        <f t="shared" si="0"/>
        <v>SPORT ISport M</v>
      </c>
      <c r="D38">
        <v>4.5</v>
      </c>
      <c r="E38">
        <f>COUNTIF(Logboek!P$8:Q$99,Werkblad!C38)</f>
        <v>0</v>
      </c>
    </row>
    <row r="39" spans="1:5" x14ac:dyDescent="0.3">
      <c r="A39" t="s">
        <v>9</v>
      </c>
      <c r="B39" t="s">
        <v>5</v>
      </c>
      <c r="C39" t="str">
        <f t="shared" si="0"/>
        <v>SPORT IEA 2</v>
      </c>
      <c r="D39">
        <v>5.3</v>
      </c>
      <c r="E39">
        <f>COUNTIF(Logboek!P$8:Q$99,Werkblad!C39)</f>
        <v>0</v>
      </c>
    </row>
    <row r="40" spans="1:5" x14ac:dyDescent="0.3">
      <c r="A40" t="s">
        <v>9</v>
      </c>
      <c r="B40" t="s">
        <v>6</v>
      </c>
      <c r="C40" t="str">
        <f t="shared" si="0"/>
        <v>SPORT IKG 18</v>
      </c>
      <c r="D40">
        <v>8.3000000000000007</v>
      </c>
      <c r="E40">
        <f>COUNTIF(Logboek!P$8:Q$99,Werkblad!C40)</f>
        <v>0</v>
      </c>
    </row>
    <row r="41" spans="1:5" x14ac:dyDescent="0.3">
      <c r="A41" t="s">
        <v>9</v>
      </c>
      <c r="B41" t="s">
        <v>7</v>
      </c>
      <c r="C41" t="str">
        <f t="shared" si="0"/>
        <v>SPORT ISPORT G</v>
      </c>
      <c r="D41">
        <v>8.3000000000000007</v>
      </c>
      <c r="E41">
        <f>COUNTIF(Logboek!P$8:Q$99,Werkblad!C41)</f>
        <v>0</v>
      </c>
    </row>
    <row r="42" spans="1:5" x14ac:dyDescent="0.3">
      <c r="A42" t="s">
        <v>9</v>
      </c>
      <c r="B42" t="s">
        <v>4</v>
      </c>
      <c r="C42" t="str">
        <f t="shared" si="0"/>
        <v>SPORT ISPORT H</v>
      </c>
      <c r="D42">
        <v>7</v>
      </c>
      <c r="E42">
        <f>COUNTIF(Logboek!P$8:Q$99,Werkblad!C42)</f>
        <v>0</v>
      </c>
    </row>
    <row r="43" spans="1:5" x14ac:dyDescent="0.3">
      <c r="A43" t="s">
        <v>9</v>
      </c>
      <c r="B43" t="s">
        <v>7</v>
      </c>
      <c r="C43" t="str">
        <f t="shared" si="0"/>
        <v>SPORT ISPORT G</v>
      </c>
      <c r="D43">
        <v>8.3000000000000007</v>
      </c>
      <c r="E43">
        <f>COUNTIF(Logboek!P$8:Q$99,Werkblad!C43)</f>
        <v>0</v>
      </c>
    </row>
    <row r="44" spans="1:5" x14ac:dyDescent="0.3">
      <c r="A44" t="s">
        <v>2</v>
      </c>
      <c r="B44" t="s">
        <v>5</v>
      </c>
      <c r="C44" t="str">
        <f t="shared" si="0"/>
        <v>SPORT JEA 2</v>
      </c>
      <c r="D44">
        <v>2.7</v>
      </c>
      <c r="E44">
        <f>COUNTIF(Logboek!P$8:Q$99,Werkblad!C44)</f>
        <v>0</v>
      </c>
    </row>
    <row r="45" spans="1:5" x14ac:dyDescent="0.3">
      <c r="A45" t="s">
        <v>2</v>
      </c>
      <c r="B45" t="s">
        <v>7</v>
      </c>
      <c r="C45" t="str">
        <f t="shared" si="0"/>
        <v>SPORT JSPORT G</v>
      </c>
      <c r="D45">
        <v>8.6999999999999993</v>
      </c>
      <c r="E45">
        <f>COUNTIF(Logboek!P$8:Q$99,Werkblad!C45)</f>
        <v>0</v>
      </c>
    </row>
    <row r="46" spans="1:5" x14ac:dyDescent="0.3">
      <c r="A46" t="s">
        <v>2</v>
      </c>
      <c r="B46" t="s">
        <v>4</v>
      </c>
      <c r="C46" t="str">
        <f t="shared" si="0"/>
        <v>SPORT JSPORT H</v>
      </c>
      <c r="D46">
        <v>4.8</v>
      </c>
      <c r="E46">
        <f>COUNTIF(Logboek!P$8:Q$99,Werkblad!C46)</f>
        <v>0</v>
      </c>
    </row>
    <row r="47" spans="1:5" x14ac:dyDescent="0.3">
      <c r="A47" t="s">
        <v>2</v>
      </c>
      <c r="B47" t="s">
        <v>8</v>
      </c>
      <c r="C47" t="str">
        <f t="shared" si="0"/>
        <v>SPORT JSport M</v>
      </c>
      <c r="D47">
        <v>8.9</v>
      </c>
      <c r="E47">
        <f>COUNTIF(Logboek!P$8:Q$99,Werkblad!C47)</f>
        <v>0</v>
      </c>
    </row>
    <row r="48" spans="1:5" x14ac:dyDescent="0.3">
      <c r="A48" t="s">
        <v>2</v>
      </c>
      <c r="B48" t="s">
        <v>0</v>
      </c>
      <c r="C48" t="str">
        <f t="shared" si="0"/>
        <v>SPORT JBlocq</v>
      </c>
      <c r="D48">
        <v>2.5</v>
      </c>
      <c r="E48">
        <f>COUNTIF(Logboek!P$8:Q$99,Werkblad!C48)</f>
        <v>0</v>
      </c>
    </row>
    <row r="49" spans="1:5" x14ac:dyDescent="0.3">
      <c r="A49" t="s">
        <v>2</v>
      </c>
      <c r="B49" t="s">
        <v>3</v>
      </c>
      <c r="C49" t="str">
        <f t="shared" si="0"/>
        <v>SPORT JEA 1</v>
      </c>
      <c r="D49">
        <v>6.8</v>
      </c>
      <c r="E49">
        <f>COUNTIF(Logboek!P$8:Q$99,Werkblad!C49)</f>
        <v>0</v>
      </c>
    </row>
    <row r="50" spans="1:5" x14ac:dyDescent="0.3">
      <c r="A50" t="s">
        <v>2</v>
      </c>
      <c r="B50" t="s">
        <v>1</v>
      </c>
      <c r="C50" t="str">
        <f t="shared" si="0"/>
        <v>SPORT JM-O</v>
      </c>
      <c r="D50">
        <v>3.3</v>
      </c>
      <c r="E50">
        <f>COUNTIF(Logboek!P$8:Q$99,Werkblad!C50)</f>
        <v>0</v>
      </c>
    </row>
    <row r="51" spans="1:5" x14ac:dyDescent="0.3">
      <c r="A51" t="s">
        <v>2</v>
      </c>
      <c r="B51" t="s">
        <v>9</v>
      </c>
      <c r="C51" t="str">
        <f t="shared" si="0"/>
        <v>SPORT JSPORT I</v>
      </c>
      <c r="D51">
        <v>6</v>
      </c>
      <c r="E51">
        <f>COUNTIF(Logboek!P$8:Q$99,Werkblad!C51)</f>
        <v>0</v>
      </c>
    </row>
    <row r="52" spans="1:5" x14ac:dyDescent="0.3">
      <c r="A52" t="s">
        <v>8</v>
      </c>
      <c r="B52" t="s">
        <v>3</v>
      </c>
      <c r="C52" t="str">
        <f t="shared" si="0"/>
        <v>Sport MEA 1</v>
      </c>
      <c r="D52">
        <v>3.8</v>
      </c>
      <c r="E52">
        <f>COUNTIF(Logboek!P$8:Q$99,Werkblad!C52)</f>
        <v>0</v>
      </c>
    </row>
    <row r="53" spans="1:5" x14ac:dyDescent="0.3">
      <c r="A53" t="s">
        <v>8</v>
      </c>
      <c r="B53" t="s">
        <v>7</v>
      </c>
      <c r="C53" t="str">
        <f t="shared" si="0"/>
        <v>Sport MSPORT G</v>
      </c>
      <c r="D53">
        <v>5.7</v>
      </c>
      <c r="E53">
        <f>COUNTIF(Logboek!P$8:Q$99,Werkblad!C53)</f>
        <v>0</v>
      </c>
    </row>
    <row r="54" spans="1:5" x14ac:dyDescent="0.3">
      <c r="A54" t="s">
        <v>8</v>
      </c>
      <c r="B54" t="s">
        <v>5</v>
      </c>
      <c r="C54" t="str">
        <f t="shared" si="0"/>
        <v>Sport MEA 2</v>
      </c>
      <c r="D54">
        <v>6.8</v>
      </c>
      <c r="E54">
        <f>COUNTIF(Logboek!P$8:Q$99,Werkblad!C54)</f>
        <v>0</v>
      </c>
    </row>
    <row r="55" spans="1:5" x14ac:dyDescent="0.3">
      <c r="A55" t="s">
        <v>8</v>
      </c>
      <c r="B55" t="s">
        <v>6</v>
      </c>
      <c r="C55" t="str">
        <f t="shared" si="0"/>
        <v>Sport MKG 18</v>
      </c>
      <c r="D55">
        <v>4.0999999999999996</v>
      </c>
      <c r="E55">
        <f>COUNTIF(Logboek!P$8:Q$99,Werkblad!C55)</f>
        <v>0</v>
      </c>
    </row>
    <row r="56" spans="1:5" x14ac:dyDescent="0.3">
      <c r="A56" t="s">
        <v>8</v>
      </c>
      <c r="B56" t="s">
        <v>4</v>
      </c>
      <c r="C56" t="str">
        <f t="shared" si="0"/>
        <v>Sport MSPORT H</v>
      </c>
      <c r="D56">
        <v>7.1</v>
      </c>
      <c r="E56">
        <f>COUNTIF(Logboek!P$8:Q$99,Werkblad!C56)</f>
        <v>0</v>
      </c>
    </row>
    <row r="57" spans="1:5" x14ac:dyDescent="0.3">
      <c r="A57" t="s">
        <v>8</v>
      </c>
      <c r="B57" t="s">
        <v>9</v>
      </c>
      <c r="C57" t="str">
        <f t="shared" si="0"/>
        <v>Sport MSPORT I</v>
      </c>
      <c r="D57">
        <v>4.5</v>
      </c>
      <c r="E57">
        <f>COUNTIF(Logboek!P$8:Q$99,Werkblad!C57)</f>
        <v>0</v>
      </c>
    </row>
    <row r="58" spans="1:5" x14ac:dyDescent="0.3">
      <c r="A58" t="s">
        <v>8</v>
      </c>
      <c r="B58" t="s">
        <v>2</v>
      </c>
      <c r="C58" t="str">
        <f t="shared" si="0"/>
        <v>Sport MSPORT J</v>
      </c>
      <c r="D58">
        <v>8.9</v>
      </c>
      <c r="E58">
        <f>COUNTIF(Logboek!P$8:Q$99,Werkblad!C58)</f>
        <v>0</v>
      </c>
    </row>
    <row r="59" spans="1:5" x14ac:dyDescent="0.3">
      <c r="A59" t="s">
        <v>0</v>
      </c>
      <c r="B59" t="str">
        <f>$F$11</f>
        <v>RUST</v>
      </c>
      <c r="C59" t="str">
        <f t="shared" si="0"/>
        <v>BlocqRUST</v>
      </c>
      <c r="D59">
        <v>0</v>
      </c>
      <c r="E59">
        <f>COUNTIF(Logboek!P$8:Q$99,Werkblad!C59)</f>
        <v>0</v>
      </c>
    </row>
    <row r="60" spans="1:5" x14ac:dyDescent="0.3">
      <c r="A60" t="s">
        <v>3</v>
      </c>
      <c r="B60" t="str">
        <f t="shared" ref="B60:B68" si="1">$F$11</f>
        <v>RUST</v>
      </c>
      <c r="C60" t="str">
        <f t="shared" si="0"/>
        <v>EA 1RUST</v>
      </c>
      <c r="D60">
        <v>0</v>
      </c>
      <c r="E60">
        <f>COUNTIF(Logboek!P$8:Q$99,Werkblad!C60)</f>
        <v>0</v>
      </c>
    </row>
    <row r="61" spans="1:5" x14ac:dyDescent="0.3">
      <c r="A61" t="s">
        <v>5</v>
      </c>
      <c r="B61" t="str">
        <f t="shared" si="1"/>
        <v>RUST</v>
      </c>
      <c r="C61" t="str">
        <f t="shared" si="0"/>
        <v>EA 2RUST</v>
      </c>
      <c r="D61">
        <v>0</v>
      </c>
      <c r="E61">
        <f>COUNTIF(Logboek!P$8:Q$99,Werkblad!C61)</f>
        <v>0</v>
      </c>
    </row>
    <row r="62" spans="1:5" x14ac:dyDescent="0.3">
      <c r="A62" t="s">
        <v>6</v>
      </c>
      <c r="B62" t="str">
        <f t="shared" si="1"/>
        <v>RUST</v>
      </c>
      <c r="C62" t="str">
        <f t="shared" si="0"/>
        <v>KG 18RUST</v>
      </c>
      <c r="D62">
        <v>0</v>
      </c>
      <c r="E62">
        <f>COUNTIF(Logboek!P$8:Q$99,Werkblad!C62)</f>
        <v>0</v>
      </c>
    </row>
    <row r="63" spans="1:5" x14ac:dyDescent="0.3">
      <c r="A63" t="s">
        <v>1</v>
      </c>
      <c r="B63" t="str">
        <f t="shared" si="1"/>
        <v>RUST</v>
      </c>
      <c r="C63" t="str">
        <f t="shared" si="0"/>
        <v>M-ORUST</v>
      </c>
      <c r="D63">
        <v>0</v>
      </c>
      <c r="E63">
        <f>COUNTIF(Logboek!P$8:Q$99,Werkblad!C63)</f>
        <v>0</v>
      </c>
    </row>
    <row r="64" spans="1:5" x14ac:dyDescent="0.3">
      <c r="A64" t="s">
        <v>7</v>
      </c>
      <c r="B64" t="str">
        <f t="shared" si="1"/>
        <v>RUST</v>
      </c>
      <c r="C64" t="str">
        <f t="shared" si="0"/>
        <v>SPORT GRUST</v>
      </c>
      <c r="D64">
        <v>0</v>
      </c>
      <c r="E64">
        <f>COUNTIF(Logboek!P$8:Q$99,Werkblad!C64)</f>
        <v>0</v>
      </c>
    </row>
    <row r="65" spans="1:5" x14ac:dyDescent="0.3">
      <c r="A65" t="s">
        <v>4</v>
      </c>
      <c r="B65" t="str">
        <f t="shared" si="1"/>
        <v>RUST</v>
      </c>
      <c r="C65" t="str">
        <f t="shared" si="0"/>
        <v>SPORT HRUST</v>
      </c>
      <c r="D65">
        <v>0</v>
      </c>
      <c r="E65">
        <f>COUNTIF(Logboek!P$8:Q$99,Werkblad!C65)</f>
        <v>0</v>
      </c>
    </row>
    <row r="66" spans="1:5" x14ac:dyDescent="0.3">
      <c r="A66" t="s">
        <v>9</v>
      </c>
      <c r="B66" t="str">
        <f t="shared" si="1"/>
        <v>RUST</v>
      </c>
      <c r="C66" t="str">
        <f t="shared" ref="C66:C78" si="2">A66&amp;B66</f>
        <v>SPORT IRUST</v>
      </c>
      <c r="D66">
        <v>0</v>
      </c>
      <c r="E66">
        <f>COUNTIF(Logboek!P$8:Q$99,Werkblad!C66)</f>
        <v>0</v>
      </c>
    </row>
    <row r="67" spans="1:5" x14ac:dyDescent="0.3">
      <c r="A67" t="s">
        <v>2</v>
      </c>
      <c r="B67" t="str">
        <f t="shared" si="1"/>
        <v>RUST</v>
      </c>
      <c r="C67" t="str">
        <f t="shared" si="2"/>
        <v>SPORT JRUST</v>
      </c>
      <c r="D67">
        <v>0</v>
      </c>
      <c r="E67">
        <f>COUNTIF(Logboek!P$8:Q$99,Werkblad!C67)</f>
        <v>0</v>
      </c>
    </row>
    <row r="68" spans="1:5" x14ac:dyDescent="0.3">
      <c r="A68" t="s">
        <v>8</v>
      </c>
      <c r="B68" t="str">
        <f t="shared" si="1"/>
        <v>RUST</v>
      </c>
      <c r="C68" t="str">
        <f t="shared" si="2"/>
        <v>Sport MRUST</v>
      </c>
      <c r="D68">
        <v>0</v>
      </c>
      <c r="E68">
        <f>COUNTIF(Logboek!P$8:Q$99,Werkblad!C68)</f>
        <v>0</v>
      </c>
    </row>
    <row r="69" spans="1:5" x14ac:dyDescent="0.3">
      <c r="A69" t="str">
        <f t="shared" ref="A69:A78" si="3">$F$11</f>
        <v>RUST</v>
      </c>
      <c r="B69" t="s">
        <v>0</v>
      </c>
      <c r="C69" t="str">
        <f t="shared" si="2"/>
        <v>RUSTBlocq</v>
      </c>
      <c r="D69">
        <v>0</v>
      </c>
      <c r="E69">
        <f>COUNTIF(Logboek!P$8:Q$99,Werkblad!C69)</f>
        <v>0</v>
      </c>
    </row>
    <row r="70" spans="1:5" x14ac:dyDescent="0.3">
      <c r="A70" t="str">
        <f t="shared" si="3"/>
        <v>RUST</v>
      </c>
      <c r="B70" t="s">
        <v>3</v>
      </c>
      <c r="C70" t="str">
        <f t="shared" si="2"/>
        <v>RUSTEA 1</v>
      </c>
      <c r="D70">
        <v>0</v>
      </c>
      <c r="E70">
        <f>COUNTIF(Logboek!P$8:Q$99,Werkblad!C70)</f>
        <v>0</v>
      </c>
    </row>
    <row r="71" spans="1:5" x14ac:dyDescent="0.3">
      <c r="A71" t="str">
        <f t="shared" si="3"/>
        <v>RUST</v>
      </c>
      <c r="B71" t="s">
        <v>5</v>
      </c>
      <c r="C71" t="str">
        <f t="shared" si="2"/>
        <v>RUSTEA 2</v>
      </c>
      <c r="D71">
        <v>0</v>
      </c>
      <c r="E71">
        <f>COUNTIF(Logboek!P$8:Q$99,Werkblad!C71)</f>
        <v>0</v>
      </c>
    </row>
    <row r="72" spans="1:5" x14ac:dyDescent="0.3">
      <c r="A72" t="str">
        <f t="shared" si="3"/>
        <v>RUST</v>
      </c>
      <c r="B72" t="s">
        <v>6</v>
      </c>
      <c r="C72" t="str">
        <f t="shared" si="2"/>
        <v>RUSTKG 18</v>
      </c>
      <c r="D72">
        <v>0</v>
      </c>
      <c r="E72">
        <f>COUNTIF(Logboek!P$8:Q$99,Werkblad!C72)</f>
        <v>0</v>
      </c>
    </row>
    <row r="73" spans="1:5" x14ac:dyDescent="0.3">
      <c r="A73" t="str">
        <f t="shared" si="3"/>
        <v>RUST</v>
      </c>
      <c r="B73" t="s">
        <v>1</v>
      </c>
      <c r="C73" t="str">
        <f t="shared" si="2"/>
        <v>RUSTM-O</v>
      </c>
      <c r="D73">
        <v>0</v>
      </c>
      <c r="E73">
        <f>COUNTIF(Logboek!P$8:Q$99,Werkblad!C73)</f>
        <v>0</v>
      </c>
    </row>
    <row r="74" spans="1:5" x14ac:dyDescent="0.3">
      <c r="A74" t="str">
        <f t="shared" si="3"/>
        <v>RUST</v>
      </c>
      <c r="B74" t="s">
        <v>7</v>
      </c>
      <c r="C74" t="str">
        <f t="shared" si="2"/>
        <v>RUSTSPORT G</v>
      </c>
      <c r="D74">
        <v>0</v>
      </c>
      <c r="E74">
        <f>COUNTIF(Logboek!P$8:Q$99,Werkblad!C74)</f>
        <v>0</v>
      </c>
    </row>
    <row r="75" spans="1:5" x14ac:dyDescent="0.3">
      <c r="A75" t="str">
        <f t="shared" si="3"/>
        <v>RUST</v>
      </c>
      <c r="B75" t="s">
        <v>4</v>
      </c>
      <c r="C75" t="str">
        <f t="shared" si="2"/>
        <v>RUSTSPORT H</v>
      </c>
      <c r="D75">
        <v>0</v>
      </c>
      <c r="E75">
        <f>COUNTIF(Logboek!P$8:Q$99,Werkblad!C75)</f>
        <v>0</v>
      </c>
    </row>
    <row r="76" spans="1:5" x14ac:dyDescent="0.3">
      <c r="A76" t="str">
        <f t="shared" si="3"/>
        <v>RUST</v>
      </c>
      <c r="B76" t="s">
        <v>9</v>
      </c>
      <c r="C76" t="str">
        <f t="shared" si="2"/>
        <v>RUSTSPORT I</v>
      </c>
      <c r="D76">
        <v>0</v>
      </c>
      <c r="E76">
        <f>COUNTIF(Logboek!P$8:Q$99,Werkblad!C76)</f>
        <v>0</v>
      </c>
    </row>
    <row r="77" spans="1:5" x14ac:dyDescent="0.3">
      <c r="A77" t="str">
        <f t="shared" si="3"/>
        <v>RUST</v>
      </c>
      <c r="B77" t="s">
        <v>2</v>
      </c>
      <c r="C77" t="str">
        <f t="shared" si="2"/>
        <v>RUSTSPORT J</v>
      </c>
      <c r="D77">
        <v>0</v>
      </c>
      <c r="E77">
        <f>COUNTIF(Logboek!P$8:Q$99,Werkblad!C77)</f>
        <v>0</v>
      </c>
    </row>
    <row r="78" spans="1:5" x14ac:dyDescent="0.3">
      <c r="A78" t="str">
        <f t="shared" si="3"/>
        <v>RUST</v>
      </c>
      <c r="B78" t="s">
        <v>8</v>
      </c>
      <c r="C78" t="str">
        <f t="shared" si="2"/>
        <v>RUSTSport M</v>
      </c>
      <c r="D78">
        <v>0</v>
      </c>
      <c r="E78">
        <f>COUNTIF(Logboek!P$8:Q$99,Werkblad!C78)</f>
        <v>0</v>
      </c>
    </row>
  </sheetData>
  <sheetProtection algorithmName="SHA-512" hashValue="fBuYBJcgLMeWpK2uPUfFTEIFoUFo6iHsEwFaH/wTVArpmhncoBOTBsKSm/4T6+cUMeOBGzrc8ey8HoYuJcBqfA==" saltValue="5vU0MTEPz2cLfoFg4l9wT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5EC94-C42A-408E-8067-B51A9418B8C1}">
  <sheetPr codeName="Blad1"/>
  <dimension ref="A1:V60"/>
  <sheetViews>
    <sheetView showGridLines="0" tabSelected="1" workbookViewId="0">
      <selection activeCell="B3" sqref="B3:D3"/>
    </sheetView>
  </sheetViews>
  <sheetFormatPr defaultRowHeight="14.4" x14ac:dyDescent="0.3"/>
  <cols>
    <col min="1" max="1" width="20.6640625" customWidth="1"/>
    <col min="2" max="2" width="14" customWidth="1"/>
    <col min="3" max="6" width="14" style="6" customWidth="1"/>
    <col min="7" max="7" width="3.109375" customWidth="1"/>
    <col min="8" max="8" width="35" style="20" customWidth="1"/>
    <col min="9" max="10" width="5.5546875" hidden="1" customWidth="1"/>
    <col min="11" max="11" width="10.88671875" hidden="1" customWidth="1"/>
    <col min="12" max="15" width="5.5546875" hidden="1" customWidth="1"/>
    <col min="16" max="17" width="5.6640625" hidden="1" customWidth="1"/>
    <col min="18" max="19" width="5.5546875" hidden="1" customWidth="1"/>
    <col min="20" max="21" width="10.21875" hidden="1" customWidth="1"/>
    <col min="22" max="22" width="0" hidden="1" customWidth="1"/>
  </cols>
  <sheetData>
    <row r="1" spans="1:22" ht="20.399999999999999" x14ac:dyDescent="0.35">
      <c r="A1" s="4" t="s">
        <v>11</v>
      </c>
    </row>
    <row r="2" spans="1:22" ht="26.4" customHeight="1" x14ac:dyDescent="0.3">
      <c r="A2" s="5" t="s">
        <v>12</v>
      </c>
      <c r="B2" s="5"/>
      <c r="C2" s="7"/>
      <c r="D2" s="7"/>
      <c r="E2" s="7"/>
      <c r="F2" s="7"/>
    </row>
    <row r="3" spans="1:22" ht="22.2" customHeight="1" x14ac:dyDescent="0.3">
      <c r="A3" s="5" t="s">
        <v>13</v>
      </c>
      <c r="B3" s="14" t="s">
        <v>24</v>
      </c>
      <c r="C3" s="15"/>
      <c r="D3" s="15"/>
      <c r="E3" s="7"/>
      <c r="F3" s="7"/>
    </row>
    <row r="4" spans="1:22" ht="22.2" customHeight="1" x14ac:dyDescent="0.3">
      <c r="A4" s="5" t="s">
        <v>14</v>
      </c>
      <c r="B4" s="16" t="s">
        <v>25</v>
      </c>
      <c r="C4" s="17"/>
      <c r="D4" s="17"/>
      <c r="E4" s="7"/>
      <c r="F4" s="7"/>
    </row>
    <row r="5" spans="1:22" ht="22.2" customHeight="1" x14ac:dyDescent="0.3">
      <c r="A5" s="5" t="s">
        <v>15</v>
      </c>
      <c r="B5" s="10">
        <f>MAX(F7:F99)</f>
        <v>0</v>
      </c>
      <c r="C5" s="7"/>
      <c r="D5" s="7" t="s">
        <v>16</v>
      </c>
      <c r="E5" s="11" t="s">
        <v>17</v>
      </c>
      <c r="F5" s="7"/>
    </row>
    <row r="6" spans="1:22" ht="22.2" customHeight="1" x14ac:dyDescent="0.3">
      <c r="A6" s="5" t="s">
        <v>18</v>
      </c>
      <c r="B6" s="5" t="s">
        <v>19</v>
      </c>
      <c r="C6" s="7" t="s">
        <v>20</v>
      </c>
      <c r="D6" s="7" t="s">
        <v>21</v>
      </c>
      <c r="E6" s="7" t="s">
        <v>22</v>
      </c>
      <c r="F6" s="7" t="s">
        <v>23</v>
      </c>
    </row>
    <row r="7" spans="1:22" ht="15.6" x14ac:dyDescent="0.3">
      <c r="A7" s="5">
        <v>1</v>
      </c>
      <c r="B7" s="13">
        <v>0.58333333333333337</v>
      </c>
      <c r="C7" s="8" t="s">
        <v>0</v>
      </c>
      <c r="D7" s="9"/>
      <c r="E7" s="8" t="str">
        <f>IFERROR(VLOOKUP(C7&amp;D7,Werkblad!C$1:D$78,2,0),"")</f>
        <v/>
      </c>
      <c r="F7" s="8" t="str">
        <f>E7</f>
        <v/>
      </c>
      <c r="H7" s="20" t="str">
        <f t="shared" ref="H7:H23" si="0">IF(I6&gt;1,IF(D7=C6,IF(J7&lt;8,"Te kort gerust?","OK, voldoende rust gehad "),IF(J8=0,"Vul tijd is svp","Start na de rust weer bij de "&amp;C6)),IF(D7&lt;&gt;"",IF(J8=0,"Vul (juiste) tijd in svp",""),""))</f>
        <v/>
      </c>
      <c r="P7" t="str">
        <f>C7&amp;D7</f>
        <v>Blocq</v>
      </c>
      <c r="Q7" t="str">
        <f>D7&amp;C7</f>
        <v>Blocq</v>
      </c>
      <c r="R7" t="str">
        <f>IFERROR(VLOOKUP($C7&amp;$D7,Werkblad!$C$1:$E$58,3,0),"")</f>
        <v/>
      </c>
      <c r="S7" t="str">
        <f>IFERROR(VLOOKUP($C7&amp;$D7,Werkblad!$C$1:$E$58,3,0),"")</f>
        <v/>
      </c>
      <c r="T7" t="e">
        <f>S7+R7</f>
        <v>#VALUE!</v>
      </c>
      <c r="U7" t="e">
        <f>IF(T7&lt;7,0,1)</f>
        <v>#VALUE!</v>
      </c>
      <c r="V7" s="8" t="str">
        <f>E7</f>
        <v/>
      </c>
    </row>
    <row r="8" spans="1:22" ht="15.6" x14ac:dyDescent="0.3">
      <c r="A8" s="5" t="str">
        <f t="shared" ref="A8:A12" si="1">IF(I8&gt;0,A7,IF(E8&lt;&gt;"",A7+1,""))</f>
        <v/>
      </c>
      <c r="B8" s="13"/>
      <c r="C8" s="8" t="str">
        <f>(IF(Werkblad!$F$11=Logboek!D7,Werkblad!$F$11,IF(E7&lt;&gt;"",D7,"")))</f>
        <v/>
      </c>
      <c r="D8" s="9"/>
      <c r="E8" s="8" t="str">
        <f>IFERROR(VLOOKUP(C8&amp;D8,Werkblad!C$1:D$78,2,0),"")</f>
        <v/>
      </c>
      <c r="F8" s="8" t="str">
        <f t="shared" ref="F8:F12" si="2">IF(E8&lt;&gt;"",F7+E8,"")</f>
        <v/>
      </c>
      <c r="G8" s="12" t="str">
        <f t="shared" ref="G8:G12" si="3">R8</f>
        <v/>
      </c>
      <c r="H8" s="20" t="str">
        <f t="shared" si="0"/>
        <v/>
      </c>
      <c r="I8">
        <f>IFERROR(SEARCH(Werkblad!$F$11,C8&amp;D8,1),0)</f>
        <v>0</v>
      </c>
      <c r="J8">
        <f t="shared" ref="J8:J14" si="4">IF(B8-B7&lt;0,O8,M8)</f>
        <v>10</v>
      </c>
      <c r="K8" s="18" t="str">
        <f t="shared" ref="K8:K14" si="5">IF(B8-B7&lt;0,"",B8-B7)</f>
        <v/>
      </c>
      <c r="L8" s="18">
        <f t="shared" ref="L8:L14" si="6">B7-B8</f>
        <v>0.58333333333333337</v>
      </c>
      <c r="M8" s="19" t="e">
        <f>(K8*240)/10</f>
        <v>#VALUE!</v>
      </c>
      <c r="N8" s="19">
        <f>(L8*240)/10</f>
        <v>14</v>
      </c>
      <c r="O8" s="19">
        <f t="shared" ref="O8:O14" si="7">24-N8</f>
        <v>10</v>
      </c>
      <c r="P8" t="str">
        <f t="shared" ref="P8:P15" si="8">C8&amp;D8</f>
        <v/>
      </c>
      <c r="Q8" t="str">
        <f t="shared" ref="Q8:Q15" si="9">D8&amp;C8</f>
        <v/>
      </c>
      <c r="R8" t="str">
        <f>IFERROR(VLOOKUP($C8&amp;$D8,Werkblad!$C$1:$E$58,3,0),"")</f>
        <v/>
      </c>
      <c r="S8" t="str">
        <f>IFERROR(VLOOKUP($C8&amp;$D8,Werkblad!$C$1:$E$58,3,0),"")</f>
        <v/>
      </c>
      <c r="T8" t="e">
        <f t="shared" ref="T8:T49" si="10">S8+R8</f>
        <v>#VALUE!</v>
      </c>
      <c r="U8" t="e">
        <f t="shared" ref="U8:U49" si="11">IF(T8&lt;7,0,1)</f>
        <v>#VALUE!</v>
      </c>
      <c r="V8" s="8" t="str">
        <f>IFERROR(VLOOKUP(T8&amp;U8,Werkblad!S$1:T$58,2,0),"")</f>
        <v/>
      </c>
    </row>
    <row r="9" spans="1:22" ht="15.6" x14ac:dyDescent="0.3">
      <c r="A9" s="5" t="str">
        <f t="shared" si="1"/>
        <v/>
      </c>
      <c r="B9" s="13"/>
      <c r="C9" s="8" t="str">
        <f>(IF(Werkblad!$F$11=Logboek!D8,Werkblad!$F$11,IF(E8&lt;&gt;"",D8,"")))</f>
        <v/>
      </c>
      <c r="D9" s="9"/>
      <c r="E9" s="8" t="str">
        <f>IFERROR(VLOOKUP(C9&amp;D9,Werkblad!C$1:D$78,2,0),"")</f>
        <v/>
      </c>
      <c r="F9" s="8" t="str">
        <f t="shared" si="2"/>
        <v/>
      </c>
      <c r="G9" s="12" t="str">
        <f t="shared" si="3"/>
        <v/>
      </c>
      <c r="H9" s="20" t="str">
        <f t="shared" si="0"/>
        <v/>
      </c>
      <c r="I9">
        <f>IFERROR(SEARCH(Werkblad!$F$11,C9&amp;D9,1),0)</f>
        <v>0</v>
      </c>
      <c r="J9">
        <f t="shared" si="4"/>
        <v>0</v>
      </c>
      <c r="K9" s="18">
        <f t="shared" si="5"/>
        <v>0</v>
      </c>
      <c r="L9" s="18">
        <f t="shared" si="6"/>
        <v>0</v>
      </c>
      <c r="M9" s="19">
        <f t="shared" ref="M9:N31" si="12">(K9*240)/10</f>
        <v>0</v>
      </c>
      <c r="N9" s="19">
        <f t="shared" si="12"/>
        <v>0</v>
      </c>
      <c r="O9" s="19">
        <f t="shared" si="7"/>
        <v>24</v>
      </c>
      <c r="P9" t="str">
        <f t="shared" si="8"/>
        <v/>
      </c>
      <c r="Q9" t="str">
        <f t="shared" si="9"/>
        <v/>
      </c>
      <c r="R9" t="str">
        <f>IFERROR(VLOOKUP($C9&amp;$D9,Werkblad!$C$1:$E$58,3,0),"")</f>
        <v/>
      </c>
      <c r="S9" t="str">
        <f>IFERROR(VLOOKUP($C9&amp;$D9,Werkblad!$C$1:$E$58,3,0),"")</f>
        <v/>
      </c>
      <c r="T9" t="e">
        <f t="shared" si="10"/>
        <v>#VALUE!</v>
      </c>
      <c r="U9" t="e">
        <f t="shared" si="11"/>
        <v>#VALUE!</v>
      </c>
      <c r="V9" s="8" t="str">
        <f>IFERROR(VLOOKUP(T9&amp;U9,Werkblad!S$1:T$58,2,0),"")</f>
        <v/>
      </c>
    </row>
    <row r="10" spans="1:22" ht="15.6" x14ac:dyDescent="0.3">
      <c r="A10" s="5" t="str">
        <f t="shared" si="1"/>
        <v/>
      </c>
      <c r="B10" s="13"/>
      <c r="C10" s="8" t="str">
        <f>(IF(Werkblad!$F$11=Logboek!D9,Werkblad!$F$11,IF(E9&lt;&gt;"",D9,"")))</f>
        <v/>
      </c>
      <c r="D10" s="9"/>
      <c r="E10" s="8" t="str">
        <f>IFERROR(VLOOKUP(C10&amp;D10,Werkblad!C$1:D$78,2,0),"")</f>
        <v/>
      </c>
      <c r="F10" s="8" t="str">
        <f t="shared" si="2"/>
        <v/>
      </c>
      <c r="G10" s="12" t="str">
        <f t="shared" si="3"/>
        <v/>
      </c>
      <c r="H10" s="20" t="str">
        <f t="shared" si="0"/>
        <v/>
      </c>
      <c r="I10">
        <f>IFERROR(SEARCH(Werkblad!$F$11,C10&amp;D10,1),0)</f>
        <v>0</v>
      </c>
      <c r="J10">
        <f t="shared" si="4"/>
        <v>0</v>
      </c>
      <c r="K10" s="18">
        <f t="shared" si="5"/>
        <v>0</v>
      </c>
      <c r="L10" s="18">
        <f t="shared" si="6"/>
        <v>0</v>
      </c>
      <c r="M10" s="19">
        <f t="shared" si="12"/>
        <v>0</v>
      </c>
      <c r="N10" s="19">
        <f t="shared" si="12"/>
        <v>0</v>
      </c>
      <c r="O10" s="19">
        <f t="shared" si="7"/>
        <v>24</v>
      </c>
      <c r="P10" t="str">
        <f t="shared" si="8"/>
        <v/>
      </c>
      <c r="Q10" t="str">
        <f t="shared" si="9"/>
        <v/>
      </c>
      <c r="R10" t="str">
        <f>IFERROR(VLOOKUP($C10&amp;$D10,Werkblad!$C$1:$E$58,3,0),"")</f>
        <v/>
      </c>
      <c r="S10" t="str">
        <f>IFERROR(VLOOKUP($C10&amp;$D10,Werkblad!$C$1:$E$58,3,0),"")</f>
        <v/>
      </c>
      <c r="T10" t="e">
        <f t="shared" si="10"/>
        <v>#VALUE!</v>
      </c>
      <c r="U10" t="e">
        <f t="shared" si="11"/>
        <v>#VALUE!</v>
      </c>
      <c r="V10" s="8" t="str">
        <f>IFERROR(VLOOKUP(T10&amp;U10,Werkblad!S$1:T$58,2,0),"")</f>
        <v/>
      </c>
    </row>
    <row r="11" spans="1:22" ht="15.6" x14ac:dyDescent="0.3">
      <c r="A11" s="5" t="str">
        <f t="shared" si="1"/>
        <v/>
      </c>
      <c r="B11" s="13"/>
      <c r="C11" s="8" t="str">
        <f>(IF(Werkblad!$F$11=Logboek!D10,Werkblad!$F$11,IF(E10&lt;&gt;"",D10,"")))</f>
        <v/>
      </c>
      <c r="D11" s="9"/>
      <c r="E11" s="8" t="str">
        <f>IFERROR(VLOOKUP(C11&amp;D11,Werkblad!C$1:D$78,2,0),"")</f>
        <v/>
      </c>
      <c r="F11" s="8" t="str">
        <f t="shared" si="2"/>
        <v/>
      </c>
      <c r="G11" s="12" t="str">
        <f t="shared" si="3"/>
        <v/>
      </c>
      <c r="H11" s="20" t="str">
        <f t="shared" si="0"/>
        <v/>
      </c>
      <c r="I11">
        <f>IFERROR(SEARCH(Werkblad!$F$11,C11&amp;D11,1),0)</f>
        <v>0</v>
      </c>
      <c r="J11">
        <f t="shared" si="4"/>
        <v>0</v>
      </c>
      <c r="K11" s="18">
        <f t="shared" si="5"/>
        <v>0</v>
      </c>
      <c r="L11" s="18">
        <f t="shared" si="6"/>
        <v>0</v>
      </c>
      <c r="M11" s="19">
        <f t="shared" si="12"/>
        <v>0</v>
      </c>
      <c r="N11" s="19">
        <f t="shared" si="12"/>
        <v>0</v>
      </c>
      <c r="O11" s="19">
        <f t="shared" si="7"/>
        <v>24</v>
      </c>
      <c r="P11" t="str">
        <f t="shared" si="8"/>
        <v/>
      </c>
      <c r="Q11" t="str">
        <f t="shared" si="9"/>
        <v/>
      </c>
      <c r="R11" t="str">
        <f>IFERROR(VLOOKUP($C11&amp;$D11,Werkblad!$C$1:$E$58,3,0),"")</f>
        <v/>
      </c>
      <c r="S11" t="str">
        <f>IFERROR(VLOOKUP($C11&amp;$D11,Werkblad!$C$1:$E$58,3,0),"")</f>
        <v/>
      </c>
      <c r="T11" t="e">
        <f t="shared" si="10"/>
        <v>#VALUE!</v>
      </c>
      <c r="U11" t="e">
        <f t="shared" si="11"/>
        <v>#VALUE!</v>
      </c>
      <c r="V11" s="8" t="str">
        <f>IFERROR(VLOOKUP(T11&amp;U11,Werkblad!S$1:T$58,2,0),"")</f>
        <v/>
      </c>
    </row>
    <row r="12" spans="1:22" ht="15.6" x14ac:dyDescent="0.3">
      <c r="A12" s="5" t="str">
        <f t="shared" si="1"/>
        <v/>
      </c>
      <c r="B12" s="13"/>
      <c r="C12" s="8" t="str">
        <f>(IF(Werkblad!$F$11=Logboek!D11,Werkblad!$F$11,IF(E11&lt;&gt;"",D11,"")))</f>
        <v/>
      </c>
      <c r="D12" s="9"/>
      <c r="E12" s="8" t="str">
        <f>IFERROR(VLOOKUP(C12&amp;D12,Werkblad!C$1:D$78,2,0),"")</f>
        <v/>
      </c>
      <c r="F12" s="8" t="str">
        <f t="shared" si="2"/>
        <v/>
      </c>
      <c r="G12" s="12" t="str">
        <f t="shared" si="3"/>
        <v/>
      </c>
      <c r="H12" s="20" t="str">
        <f t="shared" si="0"/>
        <v/>
      </c>
      <c r="I12">
        <f>IFERROR(SEARCH(Werkblad!$F$11,C12&amp;D12,1),0)</f>
        <v>0</v>
      </c>
      <c r="J12">
        <f t="shared" si="4"/>
        <v>0</v>
      </c>
      <c r="K12" s="18">
        <f t="shared" si="5"/>
        <v>0</v>
      </c>
      <c r="L12" s="18">
        <f t="shared" si="6"/>
        <v>0</v>
      </c>
      <c r="M12" s="19">
        <f t="shared" si="12"/>
        <v>0</v>
      </c>
      <c r="N12" s="19">
        <f t="shared" si="12"/>
        <v>0</v>
      </c>
      <c r="O12" s="19">
        <f t="shared" si="7"/>
        <v>24</v>
      </c>
      <c r="P12" t="str">
        <f t="shared" si="8"/>
        <v/>
      </c>
      <c r="Q12" t="str">
        <f t="shared" si="9"/>
        <v/>
      </c>
      <c r="R12" t="str">
        <f>IFERROR(VLOOKUP($C12&amp;$D12,Werkblad!$C$1:$E$58,3,0),"")</f>
        <v/>
      </c>
      <c r="S12" t="str">
        <f>IFERROR(VLOOKUP($C12&amp;$D12,Werkblad!$C$1:$E$58,3,0),"")</f>
        <v/>
      </c>
      <c r="T12" t="e">
        <f t="shared" si="10"/>
        <v>#VALUE!</v>
      </c>
      <c r="U12" t="e">
        <f t="shared" si="11"/>
        <v>#VALUE!</v>
      </c>
      <c r="V12" s="8" t="str">
        <f>IFERROR(VLOOKUP(T12&amp;U12,Werkblad!S$1:T$58,2,0),"")</f>
        <v/>
      </c>
    </row>
    <row r="13" spans="1:22" ht="15.6" x14ac:dyDescent="0.3">
      <c r="A13" s="5" t="str">
        <f t="shared" ref="A13" si="13">IF(I13&gt;0,A12,IF(E13&lt;&gt;"",A12+1,""))</f>
        <v/>
      </c>
      <c r="B13" s="13"/>
      <c r="C13" s="8" t="str">
        <f>(IF(Werkblad!$F$11=Logboek!D12,Werkblad!$F$11,IF(E12&lt;&gt;"",D12,"")))</f>
        <v/>
      </c>
      <c r="D13" s="9"/>
      <c r="E13" s="8" t="str">
        <f>IFERROR(VLOOKUP(C13&amp;D13,Werkblad!C$1:D$78,2,0),"")</f>
        <v/>
      </c>
      <c r="F13" s="8" t="str">
        <f t="shared" ref="F13" si="14">IF(E13&lt;&gt;"",F12+E13,"")</f>
        <v/>
      </c>
      <c r="G13" s="12" t="str">
        <f>R13</f>
        <v/>
      </c>
      <c r="H13" s="20" t="str">
        <f t="shared" si="0"/>
        <v/>
      </c>
      <c r="I13">
        <f>IFERROR(SEARCH(Werkblad!$F$11,C13&amp;D13,1),0)</f>
        <v>0</v>
      </c>
      <c r="J13">
        <f t="shared" si="4"/>
        <v>0</v>
      </c>
      <c r="K13" s="18">
        <f t="shared" si="5"/>
        <v>0</v>
      </c>
      <c r="L13" s="18">
        <f t="shared" si="6"/>
        <v>0</v>
      </c>
      <c r="M13" s="19">
        <f t="shared" si="12"/>
        <v>0</v>
      </c>
      <c r="N13" s="19">
        <f t="shared" si="12"/>
        <v>0</v>
      </c>
      <c r="O13" s="19">
        <f t="shared" si="7"/>
        <v>24</v>
      </c>
      <c r="P13" t="str">
        <f t="shared" si="8"/>
        <v/>
      </c>
      <c r="Q13" t="str">
        <f t="shared" si="9"/>
        <v/>
      </c>
      <c r="R13" t="str">
        <f>IFERROR(VLOOKUP($C13&amp;$D13,Werkblad!$C$1:$E$58,3,0),"")</f>
        <v/>
      </c>
      <c r="S13" t="str">
        <f>IFERROR(VLOOKUP($C13&amp;$D13,Werkblad!$C$1:$E$58,3,0),"")</f>
        <v/>
      </c>
      <c r="T13" t="e">
        <f t="shared" si="10"/>
        <v>#VALUE!</v>
      </c>
      <c r="U13" t="e">
        <f t="shared" si="11"/>
        <v>#VALUE!</v>
      </c>
      <c r="V13" s="8" t="str">
        <f>IFERROR(VLOOKUP(T13&amp;U13,Werkblad!S$1:T$58,2,0),"")</f>
        <v/>
      </c>
    </row>
    <row r="14" spans="1:22" ht="15.6" x14ac:dyDescent="0.3">
      <c r="A14" s="5" t="str">
        <f t="shared" ref="A14:A49" si="15">IF(I14&gt;0,A13,IF(E14&lt;&gt;"",A13+1,""))</f>
        <v/>
      </c>
      <c r="B14" s="13"/>
      <c r="C14" s="8" t="str">
        <f>(IF(Werkblad!$F$11=Logboek!D13,Werkblad!$F$11,IF(E13&lt;&gt;"",D13,"")))</f>
        <v/>
      </c>
      <c r="D14" s="9"/>
      <c r="E14" s="8" t="str">
        <f>IFERROR(VLOOKUP(C14&amp;D14,Werkblad!C$1:D$78,2,0),"")</f>
        <v/>
      </c>
      <c r="F14" s="8" t="str">
        <f t="shared" ref="F14:F49" si="16">IF(E14&lt;&gt;"",F13+E14,"")</f>
        <v/>
      </c>
      <c r="G14" s="12" t="str">
        <f t="shared" ref="G14:G49" si="17">R14</f>
        <v/>
      </c>
      <c r="H14" s="20" t="str">
        <f t="shared" si="0"/>
        <v/>
      </c>
      <c r="I14">
        <f>IFERROR(SEARCH(Werkblad!$F$11,C14&amp;D14,1),0)</f>
        <v>0</v>
      </c>
      <c r="J14">
        <f t="shared" si="4"/>
        <v>0</v>
      </c>
      <c r="K14" s="18">
        <f t="shared" si="5"/>
        <v>0</v>
      </c>
      <c r="L14" s="18">
        <f t="shared" si="6"/>
        <v>0</v>
      </c>
      <c r="M14" s="19">
        <f t="shared" si="12"/>
        <v>0</v>
      </c>
      <c r="N14" s="19">
        <f t="shared" si="12"/>
        <v>0</v>
      </c>
      <c r="O14" s="19">
        <f t="shared" si="7"/>
        <v>24</v>
      </c>
      <c r="P14" t="str">
        <f t="shared" si="8"/>
        <v/>
      </c>
      <c r="Q14" t="str">
        <f t="shared" si="9"/>
        <v/>
      </c>
      <c r="R14" t="str">
        <f>IFERROR(VLOOKUP($C14&amp;$D14,Werkblad!$C$1:$E$58,3,0),"")</f>
        <v/>
      </c>
      <c r="S14" t="str">
        <f>IFERROR(VLOOKUP($C14&amp;$D14,Werkblad!$C$1:$E$58,3,0),"")</f>
        <v/>
      </c>
      <c r="T14" t="e">
        <f t="shared" si="10"/>
        <v>#VALUE!</v>
      </c>
      <c r="U14" t="e">
        <f t="shared" si="11"/>
        <v>#VALUE!</v>
      </c>
      <c r="V14" s="8" t="str">
        <f>IFERROR(VLOOKUP(T14&amp;U14,Werkblad!S$1:T$58,2,0),"")</f>
        <v/>
      </c>
    </row>
    <row r="15" spans="1:22" ht="15.6" x14ac:dyDescent="0.3">
      <c r="A15" s="5" t="str">
        <f t="shared" si="15"/>
        <v/>
      </c>
      <c r="B15" s="13"/>
      <c r="C15" s="8" t="str">
        <f>(IF(Werkblad!$F$11=Logboek!D14,Werkblad!$F$11,IF(E14&lt;&gt;"",D14,"")))</f>
        <v/>
      </c>
      <c r="D15" s="9"/>
      <c r="E15" s="8" t="str">
        <f>IFERROR(VLOOKUP(C15&amp;D15,Werkblad!C$1:D$78,2,0),"")</f>
        <v/>
      </c>
      <c r="F15" s="8" t="str">
        <f t="shared" si="16"/>
        <v/>
      </c>
      <c r="G15" s="12" t="str">
        <f t="shared" si="17"/>
        <v/>
      </c>
      <c r="H15" s="20" t="str">
        <f t="shared" si="0"/>
        <v/>
      </c>
      <c r="I15">
        <f>IFERROR(SEARCH(Werkblad!$F$11,C15&amp;D15,1),0)</f>
        <v>0</v>
      </c>
      <c r="J15">
        <f>IF(B15-B14&lt;0,O15,M15)</f>
        <v>0</v>
      </c>
      <c r="K15" s="18">
        <f t="shared" ref="K15:K31" si="18">IF(B15-B14&lt;0,"",B15-B14)</f>
        <v>0</v>
      </c>
      <c r="L15" s="18">
        <f>B14-B15</f>
        <v>0</v>
      </c>
      <c r="M15" s="19">
        <f t="shared" si="12"/>
        <v>0</v>
      </c>
      <c r="N15" s="19">
        <f t="shared" si="12"/>
        <v>0</v>
      </c>
      <c r="O15" s="19">
        <f>24-N15</f>
        <v>24</v>
      </c>
      <c r="P15" t="str">
        <f t="shared" si="8"/>
        <v/>
      </c>
      <c r="Q15" t="str">
        <f t="shared" si="9"/>
        <v/>
      </c>
      <c r="R15" t="str">
        <f>IFERROR(VLOOKUP($C15&amp;$D15,Werkblad!$C$1:$E$58,3,0),"")</f>
        <v/>
      </c>
      <c r="S15" t="str">
        <f>IFERROR(VLOOKUP($C15&amp;$D15,Werkblad!$C$1:$E$58,3,0),"")</f>
        <v/>
      </c>
      <c r="T15" t="e">
        <f t="shared" si="10"/>
        <v>#VALUE!</v>
      </c>
      <c r="U15" t="e">
        <f t="shared" si="11"/>
        <v>#VALUE!</v>
      </c>
      <c r="V15" s="8" t="str">
        <f>IFERROR(VLOOKUP(T15&amp;U15,Werkblad!S$1:T$58,2,0),"")</f>
        <v/>
      </c>
    </row>
    <row r="16" spans="1:22" ht="15.6" x14ac:dyDescent="0.3">
      <c r="A16" s="5" t="str">
        <f t="shared" si="15"/>
        <v/>
      </c>
      <c r="B16" s="13"/>
      <c r="C16" s="8" t="str">
        <f>(IF(Werkblad!$F$11=Logboek!D15,Werkblad!$F$11,IF(E15&lt;&gt;"",D15,"")))</f>
        <v/>
      </c>
      <c r="D16" s="9"/>
      <c r="E16" s="8" t="str">
        <f>IFERROR(VLOOKUP(C16&amp;D16,Werkblad!C$1:D$78,2,0),"")</f>
        <v/>
      </c>
      <c r="F16" s="8" t="str">
        <f t="shared" si="16"/>
        <v/>
      </c>
      <c r="G16" s="12" t="str">
        <f t="shared" si="17"/>
        <v/>
      </c>
      <c r="H16" s="20" t="str">
        <f t="shared" si="0"/>
        <v/>
      </c>
      <c r="I16">
        <f>IFERROR(SEARCH(Werkblad!$F$11,C16&amp;D16,1),0)</f>
        <v>0</v>
      </c>
      <c r="J16">
        <f>IFERROR(IF(B16-B15&lt;0,O16,M16),"")</f>
        <v>0</v>
      </c>
      <c r="K16" s="18">
        <f t="shared" si="18"/>
        <v>0</v>
      </c>
      <c r="L16" s="18">
        <f t="shared" ref="L16:L24" si="19">B15-B16</f>
        <v>0</v>
      </c>
      <c r="M16" s="19">
        <f t="shared" si="12"/>
        <v>0</v>
      </c>
      <c r="N16" s="19">
        <f t="shared" si="12"/>
        <v>0</v>
      </c>
      <c r="O16" s="19">
        <f t="shared" ref="O16:O60" si="20">24-N16</f>
        <v>24</v>
      </c>
      <c r="P16" t="str">
        <f t="shared" ref="P16:P49" si="21">C16&amp;D16</f>
        <v/>
      </c>
      <c r="Q16" t="str">
        <f t="shared" ref="Q16:Q49" si="22">D16&amp;C16</f>
        <v/>
      </c>
      <c r="R16" t="str">
        <f>IFERROR(VLOOKUP($C16&amp;$D16,Werkblad!$C$1:$E$58,3,0),"")</f>
        <v/>
      </c>
      <c r="S16" t="str">
        <f>IFERROR(VLOOKUP($C16&amp;$D16,Werkblad!$C$1:$E$58,3,0),"")</f>
        <v/>
      </c>
      <c r="T16" t="e">
        <f t="shared" si="10"/>
        <v>#VALUE!</v>
      </c>
      <c r="U16" t="e">
        <f t="shared" si="11"/>
        <v>#VALUE!</v>
      </c>
      <c r="V16" s="8" t="str">
        <f>IFERROR(VLOOKUP(T16&amp;U16,Werkblad!S$1:T$58,2,0),"")</f>
        <v/>
      </c>
    </row>
    <row r="17" spans="1:22" ht="15.6" x14ac:dyDescent="0.3">
      <c r="A17" s="5" t="str">
        <f t="shared" si="15"/>
        <v/>
      </c>
      <c r="B17" s="13"/>
      <c r="C17" s="8" t="str">
        <f>(IF(Werkblad!$F$11=Logboek!D16,Werkblad!$F$11,IF(E16&lt;&gt;"",D16,"")))</f>
        <v/>
      </c>
      <c r="D17" s="9"/>
      <c r="E17" s="8" t="str">
        <f>IFERROR(VLOOKUP(C17&amp;D17,Werkblad!C$1:D$78,2,0),"")</f>
        <v/>
      </c>
      <c r="F17" s="8" t="str">
        <f t="shared" si="16"/>
        <v/>
      </c>
      <c r="G17" s="12" t="str">
        <f t="shared" si="17"/>
        <v/>
      </c>
      <c r="H17" s="20" t="str">
        <f t="shared" si="0"/>
        <v/>
      </c>
      <c r="I17">
        <f>IFERROR(SEARCH(Werkblad!$F$11,C17&amp;D17,1),0)</f>
        <v>0</v>
      </c>
      <c r="J17">
        <f t="shared" ref="J17:J26" si="23">IFERROR(IF(B17-B16&lt;0,O17,M17),"")</f>
        <v>0</v>
      </c>
      <c r="K17" s="18">
        <f t="shared" si="18"/>
        <v>0</v>
      </c>
      <c r="L17" s="18">
        <f t="shared" si="19"/>
        <v>0</v>
      </c>
      <c r="M17" s="19">
        <f t="shared" si="12"/>
        <v>0</v>
      </c>
      <c r="N17" s="19">
        <f t="shared" si="12"/>
        <v>0</v>
      </c>
      <c r="O17" s="19">
        <f t="shared" si="20"/>
        <v>24</v>
      </c>
      <c r="P17" t="str">
        <f t="shared" si="21"/>
        <v/>
      </c>
      <c r="Q17" t="str">
        <f t="shared" si="22"/>
        <v/>
      </c>
      <c r="R17" t="str">
        <f>IFERROR(VLOOKUP($C17&amp;$D17,Werkblad!$C$1:$E$58,3,0),"")</f>
        <v/>
      </c>
      <c r="S17" t="str">
        <f>IFERROR(VLOOKUP($C17&amp;$D17,Werkblad!$C$1:$E$58,3,0),"")</f>
        <v/>
      </c>
      <c r="T17" t="e">
        <f t="shared" si="10"/>
        <v>#VALUE!</v>
      </c>
      <c r="U17" t="e">
        <f t="shared" si="11"/>
        <v>#VALUE!</v>
      </c>
      <c r="V17" s="8" t="str">
        <f>IFERROR(VLOOKUP(T17&amp;U17,Werkblad!S$1:T$58,2,0),"")</f>
        <v/>
      </c>
    </row>
    <row r="18" spans="1:22" ht="15.6" x14ac:dyDescent="0.3">
      <c r="A18" s="5" t="str">
        <f t="shared" si="15"/>
        <v/>
      </c>
      <c r="B18" s="13"/>
      <c r="C18" s="8" t="str">
        <f>(IF(Werkblad!$F$11=Logboek!D17,Werkblad!$F$11,IF(E17&lt;&gt;"",D17,"")))</f>
        <v/>
      </c>
      <c r="D18" s="9"/>
      <c r="E18" s="8" t="str">
        <f>IFERROR(VLOOKUP(C18&amp;D18,Werkblad!C$1:D$78,2,0),"")</f>
        <v/>
      </c>
      <c r="F18" s="8" t="str">
        <f t="shared" si="16"/>
        <v/>
      </c>
      <c r="G18" s="12" t="str">
        <f t="shared" si="17"/>
        <v/>
      </c>
      <c r="H18" s="20" t="str">
        <f t="shared" si="0"/>
        <v/>
      </c>
      <c r="I18">
        <f>IFERROR(SEARCH(Werkblad!$F$11,C18&amp;D18,1),0)</f>
        <v>0</v>
      </c>
      <c r="J18">
        <f t="shared" si="23"/>
        <v>0</v>
      </c>
      <c r="K18" s="18">
        <f t="shared" si="18"/>
        <v>0</v>
      </c>
      <c r="L18" s="18">
        <f t="shared" si="19"/>
        <v>0</v>
      </c>
      <c r="M18" s="19">
        <f t="shared" si="12"/>
        <v>0</v>
      </c>
      <c r="N18" s="19">
        <f t="shared" si="12"/>
        <v>0</v>
      </c>
      <c r="O18" s="19">
        <f t="shared" si="20"/>
        <v>24</v>
      </c>
      <c r="P18" t="str">
        <f t="shared" si="21"/>
        <v/>
      </c>
      <c r="Q18" t="str">
        <f t="shared" si="22"/>
        <v/>
      </c>
      <c r="R18" t="str">
        <f>IFERROR(VLOOKUP($C18&amp;$D18,Werkblad!$C$1:$E$58,3,0),"")</f>
        <v/>
      </c>
      <c r="S18" t="str">
        <f>IFERROR(VLOOKUP($C18&amp;$D18,Werkblad!$C$1:$E$58,3,0),"")</f>
        <v/>
      </c>
      <c r="T18" t="e">
        <f t="shared" si="10"/>
        <v>#VALUE!</v>
      </c>
      <c r="U18" t="e">
        <f t="shared" si="11"/>
        <v>#VALUE!</v>
      </c>
      <c r="V18" s="8" t="str">
        <f>IFERROR(VLOOKUP(T18&amp;U18,Werkblad!S$1:T$58,2,0),"")</f>
        <v/>
      </c>
    </row>
    <row r="19" spans="1:22" ht="15.6" x14ac:dyDescent="0.3">
      <c r="A19" s="5" t="str">
        <f t="shared" si="15"/>
        <v/>
      </c>
      <c r="B19" s="13"/>
      <c r="C19" s="8" t="str">
        <f>(IF(Werkblad!$F$11=Logboek!D18,Werkblad!$F$11,IF(E18&lt;&gt;"",D18,"")))</f>
        <v/>
      </c>
      <c r="D19" s="9"/>
      <c r="E19" s="8" t="str">
        <f>IFERROR(VLOOKUP(C19&amp;D19,Werkblad!C$1:D$78,2,0),"")</f>
        <v/>
      </c>
      <c r="F19" s="8" t="str">
        <f t="shared" si="16"/>
        <v/>
      </c>
      <c r="G19" s="12" t="str">
        <f t="shared" si="17"/>
        <v/>
      </c>
      <c r="H19" s="20" t="str">
        <f t="shared" si="0"/>
        <v/>
      </c>
      <c r="I19">
        <f>IFERROR(SEARCH(Werkblad!$F$11,C19&amp;D19,1),0)</f>
        <v>0</v>
      </c>
      <c r="J19">
        <f t="shared" si="23"/>
        <v>0</v>
      </c>
      <c r="K19" s="18">
        <f t="shared" si="18"/>
        <v>0</v>
      </c>
      <c r="L19" s="18">
        <f t="shared" si="19"/>
        <v>0</v>
      </c>
      <c r="M19" s="19">
        <f t="shared" si="12"/>
        <v>0</v>
      </c>
      <c r="N19" s="19">
        <f t="shared" si="12"/>
        <v>0</v>
      </c>
      <c r="O19" s="19">
        <f t="shared" si="20"/>
        <v>24</v>
      </c>
      <c r="P19" t="str">
        <f t="shared" si="21"/>
        <v/>
      </c>
      <c r="Q19" t="str">
        <f t="shared" si="22"/>
        <v/>
      </c>
      <c r="R19" t="str">
        <f>IFERROR(VLOOKUP($C19&amp;$D19,Werkblad!$C$1:$E$58,3,0),"")</f>
        <v/>
      </c>
      <c r="S19" t="str">
        <f>IFERROR(VLOOKUP($C19&amp;$D19,Werkblad!$C$1:$E$58,3,0),"")</f>
        <v/>
      </c>
      <c r="T19" t="e">
        <f t="shared" si="10"/>
        <v>#VALUE!</v>
      </c>
      <c r="U19" t="e">
        <f t="shared" si="11"/>
        <v>#VALUE!</v>
      </c>
      <c r="V19" s="8" t="str">
        <f>IFERROR(VLOOKUP(T19&amp;U19,Werkblad!S$1:T$58,2,0),"")</f>
        <v/>
      </c>
    </row>
    <row r="20" spans="1:22" ht="15.6" x14ac:dyDescent="0.3">
      <c r="A20" s="5" t="str">
        <f t="shared" ref="A20:A60" si="24">IF(I20&gt;0,A19,IF(E20&lt;&gt;"",A19+1,""))</f>
        <v/>
      </c>
      <c r="B20" s="13"/>
      <c r="C20" s="8" t="str">
        <f>(IF(Werkblad!$F$11=Logboek!D19,Werkblad!$F$11,IF(E19&lt;&gt;"",D19,"")))</f>
        <v/>
      </c>
      <c r="D20" s="9"/>
      <c r="E20" s="8" t="str">
        <f>IFERROR(VLOOKUP(C20&amp;D20,Werkblad!C$1:D$78,2,0),"")</f>
        <v/>
      </c>
      <c r="F20" s="8" t="str">
        <f t="shared" ref="F20:F60" si="25">IF(E20&lt;&gt;"",F19+E20,"")</f>
        <v/>
      </c>
      <c r="G20" s="12" t="str">
        <f t="shared" ref="G20:G60" si="26">R20</f>
        <v/>
      </c>
      <c r="H20" s="20" t="str">
        <f t="shared" si="0"/>
        <v/>
      </c>
      <c r="I20">
        <f>IFERROR(SEARCH(Werkblad!$F$11,C20&amp;D20,1),0)</f>
        <v>0</v>
      </c>
      <c r="J20">
        <f t="shared" ref="J20:J60" si="27">IFERROR(IF(B20-B19&lt;0,O20,M20),"")</f>
        <v>0</v>
      </c>
      <c r="K20" s="18">
        <f t="shared" ref="K20:K60" si="28">IF(B20-B19&lt;0,"",B20-B19)</f>
        <v>0</v>
      </c>
      <c r="L20" s="18">
        <f t="shared" ref="L20:L60" si="29">B19-B20</f>
        <v>0</v>
      </c>
      <c r="M20" s="19">
        <f t="shared" ref="M20:M60" si="30">(K20*240)/10</f>
        <v>0</v>
      </c>
      <c r="N20" s="19">
        <f t="shared" ref="N20:N60" si="31">(L20*240)/10</f>
        <v>0</v>
      </c>
      <c r="O20" s="19">
        <f t="shared" si="20"/>
        <v>24</v>
      </c>
      <c r="P20" t="str">
        <f t="shared" ref="P20:P60" si="32">C20&amp;D20</f>
        <v/>
      </c>
      <c r="Q20" t="str">
        <f t="shared" ref="Q20:Q60" si="33">D20&amp;C20</f>
        <v/>
      </c>
      <c r="R20" t="str">
        <f>IFERROR(VLOOKUP($C20&amp;$D20,Werkblad!$C$1:$E$58,3,0),"")</f>
        <v/>
      </c>
      <c r="S20" t="str">
        <f>IFERROR(VLOOKUP($C20&amp;$D20,Werkblad!$C$1:$E$58,3,0),"")</f>
        <v/>
      </c>
      <c r="T20" t="e">
        <f t="shared" ref="T20:T60" si="34">S20+R20</f>
        <v>#VALUE!</v>
      </c>
      <c r="U20" t="e">
        <f t="shared" ref="U20:U60" si="35">IF(T20&lt;7,0,1)</f>
        <v>#VALUE!</v>
      </c>
      <c r="V20" s="8" t="str">
        <f>IFERROR(VLOOKUP(T20&amp;U20,Werkblad!S$1:T$58,2,0),"")</f>
        <v/>
      </c>
    </row>
    <row r="21" spans="1:22" ht="15.6" x14ac:dyDescent="0.3">
      <c r="A21" s="5" t="str">
        <f t="shared" si="24"/>
        <v/>
      </c>
      <c r="B21" s="13"/>
      <c r="C21" s="8" t="str">
        <f>(IF(Werkblad!$F$11=Logboek!D20,Werkblad!$F$11,IF(E20&lt;&gt;"",D20,"")))</f>
        <v/>
      </c>
      <c r="D21" s="9"/>
      <c r="E21" s="8" t="str">
        <f>IFERROR(VLOOKUP(C21&amp;D21,Werkblad!C$1:D$78,2,0),"")</f>
        <v/>
      </c>
      <c r="F21" s="8" t="str">
        <f t="shared" si="25"/>
        <v/>
      </c>
      <c r="G21" s="12" t="str">
        <f t="shared" si="26"/>
        <v/>
      </c>
      <c r="H21" s="20" t="str">
        <f t="shared" si="0"/>
        <v/>
      </c>
      <c r="I21">
        <f>IFERROR(SEARCH(Werkblad!$F$11,C21&amp;D21,1),0)</f>
        <v>0</v>
      </c>
      <c r="J21">
        <f t="shared" si="27"/>
        <v>0</v>
      </c>
      <c r="K21" s="18">
        <f t="shared" si="28"/>
        <v>0</v>
      </c>
      <c r="L21" s="18">
        <f t="shared" si="29"/>
        <v>0</v>
      </c>
      <c r="M21" s="19">
        <f t="shared" si="30"/>
        <v>0</v>
      </c>
      <c r="N21" s="19">
        <f t="shared" si="31"/>
        <v>0</v>
      </c>
      <c r="O21" s="19">
        <f t="shared" si="20"/>
        <v>24</v>
      </c>
      <c r="P21" t="str">
        <f t="shared" si="32"/>
        <v/>
      </c>
      <c r="Q21" t="str">
        <f t="shared" si="33"/>
        <v/>
      </c>
      <c r="R21" t="str">
        <f>IFERROR(VLOOKUP($C21&amp;$D21,Werkblad!$C$1:$E$58,3,0),"")</f>
        <v/>
      </c>
      <c r="S21" t="str">
        <f>IFERROR(VLOOKUP($C21&amp;$D21,Werkblad!$C$1:$E$58,3,0),"")</f>
        <v/>
      </c>
      <c r="T21" t="e">
        <f t="shared" si="34"/>
        <v>#VALUE!</v>
      </c>
      <c r="U21" t="e">
        <f t="shared" si="35"/>
        <v>#VALUE!</v>
      </c>
      <c r="V21" s="8" t="str">
        <f>IFERROR(VLOOKUP(T21&amp;U21,Werkblad!S$1:T$58,2,0),"")</f>
        <v/>
      </c>
    </row>
    <row r="22" spans="1:22" ht="15.6" x14ac:dyDescent="0.3">
      <c r="A22" s="5" t="str">
        <f t="shared" si="24"/>
        <v/>
      </c>
      <c r="B22" s="13"/>
      <c r="C22" s="8" t="str">
        <f>(IF(Werkblad!$F$11=Logboek!D21,Werkblad!$F$11,IF(E21&lt;&gt;"",D21,"")))</f>
        <v/>
      </c>
      <c r="D22" s="9"/>
      <c r="E22" s="8" t="str">
        <f>IFERROR(VLOOKUP(C22&amp;D22,Werkblad!C$1:D$78,2,0),"")</f>
        <v/>
      </c>
      <c r="F22" s="8" t="str">
        <f t="shared" si="25"/>
        <v/>
      </c>
      <c r="G22" s="12" t="str">
        <f t="shared" si="26"/>
        <v/>
      </c>
      <c r="H22" s="20" t="str">
        <f t="shared" si="0"/>
        <v/>
      </c>
      <c r="I22">
        <f>IFERROR(SEARCH(Werkblad!$F$11,C22&amp;D22,1),0)</f>
        <v>0</v>
      </c>
      <c r="J22">
        <f t="shared" si="27"/>
        <v>0</v>
      </c>
      <c r="K22" s="18">
        <f t="shared" si="28"/>
        <v>0</v>
      </c>
      <c r="L22" s="18">
        <f t="shared" si="29"/>
        <v>0</v>
      </c>
      <c r="M22" s="19">
        <f t="shared" si="30"/>
        <v>0</v>
      </c>
      <c r="N22" s="19">
        <f t="shared" si="31"/>
        <v>0</v>
      </c>
      <c r="O22" s="19">
        <f t="shared" si="20"/>
        <v>24</v>
      </c>
      <c r="P22" t="str">
        <f t="shared" si="32"/>
        <v/>
      </c>
      <c r="Q22" t="str">
        <f t="shared" si="33"/>
        <v/>
      </c>
      <c r="R22" t="str">
        <f>IFERROR(VLOOKUP($C22&amp;$D22,Werkblad!$C$1:$E$58,3,0),"")</f>
        <v/>
      </c>
      <c r="S22" t="str">
        <f>IFERROR(VLOOKUP($C22&amp;$D22,Werkblad!$C$1:$E$58,3,0),"")</f>
        <v/>
      </c>
      <c r="T22" t="e">
        <f t="shared" si="34"/>
        <v>#VALUE!</v>
      </c>
      <c r="U22" t="e">
        <f t="shared" si="35"/>
        <v>#VALUE!</v>
      </c>
      <c r="V22" s="8" t="str">
        <f>IFERROR(VLOOKUP(T22&amp;U22,Werkblad!S$1:T$58,2,0),"")</f>
        <v/>
      </c>
    </row>
    <row r="23" spans="1:22" ht="15.6" x14ac:dyDescent="0.3">
      <c r="A23" s="5" t="str">
        <f t="shared" si="24"/>
        <v/>
      </c>
      <c r="B23" s="13"/>
      <c r="C23" s="8" t="str">
        <f>(IF(Werkblad!$F$11=Logboek!D22,Werkblad!$F$11,IF(E22&lt;&gt;"",D22,"")))</f>
        <v/>
      </c>
      <c r="D23" s="9"/>
      <c r="E23" s="8" t="str">
        <f>IFERROR(VLOOKUP(C23&amp;D23,Werkblad!C$1:D$78,2,0),"")</f>
        <v/>
      </c>
      <c r="F23" s="8" t="str">
        <f t="shared" si="25"/>
        <v/>
      </c>
      <c r="G23" s="12" t="str">
        <f t="shared" si="26"/>
        <v/>
      </c>
      <c r="H23" s="20" t="str">
        <f t="shared" si="0"/>
        <v/>
      </c>
      <c r="I23">
        <f>IFERROR(SEARCH(Werkblad!$F$11,C23&amp;D23,1),0)</f>
        <v>0</v>
      </c>
      <c r="J23">
        <f t="shared" si="27"/>
        <v>0</v>
      </c>
      <c r="K23" s="18">
        <f t="shared" si="28"/>
        <v>0</v>
      </c>
      <c r="L23" s="18">
        <f t="shared" si="29"/>
        <v>0</v>
      </c>
      <c r="M23" s="19">
        <f t="shared" si="30"/>
        <v>0</v>
      </c>
      <c r="N23" s="19">
        <f t="shared" si="31"/>
        <v>0</v>
      </c>
      <c r="O23" s="19">
        <f t="shared" si="20"/>
        <v>24</v>
      </c>
      <c r="P23" t="str">
        <f t="shared" si="32"/>
        <v/>
      </c>
      <c r="Q23" t="str">
        <f t="shared" si="33"/>
        <v/>
      </c>
      <c r="R23" t="str">
        <f>IFERROR(VLOOKUP($C23&amp;$D23,Werkblad!$C$1:$E$58,3,0),"")</f>
        <v/>
      </c>
      <c r="S23" t="str">
        <f>IFERROR(VLOOKUP($C23&amp;$D23,Werkblad!$C$1:$E$58,3,0),"")</f>
        <v/>
      </c>
      <c r="T23" t="e">
        <f t="shared" si="34"/>
        <v>#VALUE!</v>
      </c>
      <c r="U23" t="e">
        <f t="shared" si="35"/>
        <v>#VALUE!</v>
      </c>
      <c r="V23" s="8" t="str">
        <f>IFERROR(VLOOKUP(T23&amp;U23,Werkblad!S$1:T$58,2,0),"")</f>
        <v/>
      </c>
    </row>
    <row r="24" spans="1:22" ht="15.6" x14ac:dyDescent="0.3">
      <c r="A24" s="5" t="str">
        <f t="shared" si="24"/>
        <v/>
      </c>
      <c r="B24" s="13"/>
      <c r="C24" s="8" t="str">
        <f>(IF(Werkblad!$F$11=Logboek!D23,Werkblad!$F$11,IF(E23&lt;&gt;"",D23,"")))</f>
        <v/>
      </c>
      <c r="D24" s="9"/>
      <c r="E24" s="8" t="str">
        <f>IFERROR(VLOOKUP(C24&amp;D24,Werkblad!C$1:D$78,2,0),"")</f>
        <v/>
      </c>
      <c r="F24" s="8" t="str">
        <f t="shared" si="25"/>
        <v/>
      </c>
      <c r="G24" s="12" t="str">
        <f t="shared" si="26"/>
        <v/>
      </c>
      <c r="H24" s="20" t="str">
        <f t="shared" ref="H20:H60" si="36">IF(I23&gt;1,IF(D24=C23,IF(J24&lt;8,"Te kort gerust?","OK, voldoende rust gehad "),IF(J25=0,"Vul tijd is svp","Start na de rust weer bij de "&amp;C23)),IF(D24&lt;&gt;"",IF(J25=0,"Vul (juiste) tijd in svp",""),""))</f>
        <v/>
      </c>
      <c r="I24">
        <f>IFERROR(SEARCH(Werkblad!$F$11,C24&amp;D24,1),0)</f>
        <v>0</v>
      </c>
      <c r="J24">
        <f t="shared" si="27"/>
        <v>0</v>
      </c>
      <c r="K24" s="18">
        <f t="shared" si="28"/>
        <v>0</v>
      </c>
      <c r="L24" s="18">
        <f t="shared" si="29"/>
        <v>0</v>
      </c>
      <c r="M24" s="19">
        <f t="shared" si="30"/>
        <v>0</v>
      </c>
      <c r="N24" s="19">
        <f t="shared" si="31"/>
        <v>0</v>
      </c>
      <c r="O24" s="19">
        <f t="shared" si="20"/>
        <v>24</v>
      </c>
      <c r="P24" t="str">
        <f t="shared" si="32"/>
        <v/>
      </c>
      <c r="Q24" t="str">
        <f t="shared" si="33"/>
        <v/>
      </c>
      <c r="R24" t="str">
        <f>IFERROR(VLOOKUP($C24&amp;$D24,Werkblad!$C$1:$E$58,3,0),"")</f>
        <v/>
      </c>
      <c r="S24" t="str">
        <f>IFERROR(VLOOKUP($C24&amp;$D24,Werkblad!$C$1:$E$58,3,0),"")</f>
        <v/>
      </c>
      <c r="T24" t="e">
        <f t="shared" si="34"/>
        <v>#VALUE!</v>
      </c>
      <c r="U24" t="e">
        <f t="shared" si="35"/>
        <v>#VALUE!</v>
      </c>
      <c r="V24" s="8" t="str">
        <f>IFERROR(VLOOKUP(T24&amp;U24,Werkblad!S$1:T$58,2,0),"")</f>
        <v/>
      </c>
    </row>
    <row r="25" spans="1:22" ht="15.6" x14ac:dyDescent="0.3">
      <c r="A25" s="5" t="str">
        <f t="shared" si="24"/>
        <v/>
      </c>
      <c r="B25" s="13"/>
      <c r="C25" s="8" t="str">
        <f>(IF(Werkblad!$F$11=Logboek!D24,Werkblad!$F$11,IF(E24&lt;&gt;"",D24,"")))</f>
        <v/>
      </c>
      <c r="D25" s="9"/>
      <c r="E25" s="8" t="str">
        <f>IFERROR(VLOOKUP(C25&amp;D25,Werkblad!C$1:D$78,2,0),"")</f>
        <v/>
      </c>
      <c r="F25" s="8" t="str">
        <f t="shared" si="25"/>
        <v/>
      </c>
      <c r="G25" s="12" t="str">
        <f t="shared" si="26"/>
        <v/>
      </c>
      <c r="H25" s="20" t="str">
        <f t="shared" si="36"/>
        <v/>
      </c>
      <c r="I25">
        <f>IFERROR(SEARCH(Werkblad!$F$11,C25&amp;D25,1),0)</f>
        <v>0</v>
      </c>
      <c r="J25">
        <f t="shared" si="27"/>
        <v>0</v>
      </c>
      <c r="K25" s="18">
        <f t="shared" si="28"/>
        <v>0</v>
      </c>
      <c r="L25" s="18">
        <f t="shared" si="29"/>
        <v>0</v>
      </c>
      <c r="M25" s="19">
        <f t="shared" si="30"/>
        <v>0</v>
      </c>
      <c r="N25" s="19">
        <f t="shared" si="31"/>
        <v>0</v>
      </c>
      <c r="O25" s="19">
        <f t="shared" si="20"/>
        <v>24</v>
      </c>
      <c r="P25" t="str">
        <f t="shared" si="32"/>
        <v/>
      </c>
      <c r="Q25" t="str">
        <f t="shared" si="33"/>
        <v/>
      </c>
      <c r="R25" t="str">
        <f>IFERROR(VLOOKUP($C25&amp;$D25,Werkblad!$C$1:$E$58,3,0),"")</f>
        <v/>
      </c>
      <c r="S25" t="str">
        <f>IFERROR(VLOOKUP($C25&amp;$D25,Werkblad!$C$1:$E$58,3,0),"")</f>
        <v/>
      </c>
      <c r="T25" t="e">
        <f t="shared" si="34"/>
        <v>#VALUE!</v>
      </c>
      <c r="U25" t="e">
        <f t="shared" si="35"/>
        <v>#VALUE!</v>
      </c>
      <c r="V25" s="8" t="str">
        <f>IFERROR(VLOOKUP(T25&amp;U25,Werkblad!S$1:T$58,2,0),"")</f>
        <v/>
      </c>
    </row>
    <row r="26" spans="1:22" ht="15.6" x14ac:dyDescent="0.3">
      <c r="A26" s="5" t="str">
        <f t="shared" si="24"/>
        <v/>
      </c>
      <c r="B26" s="13"/>
      <c r="C26" s="8" t="str">
        <f>(IF(Werkblad!$F$11=Logboek!D25,Werkblad!$F$11,IF(E25&lt;&gt;"",D25,"")))</f>
        <v/>
      </c>
      <c r="D26" s="9"/>
      <c r="E26" s="8" t="str">
        <f>IFERROR(VLOOKUP(C26&amp;D26,Werkblad!C$1:D$78,2,0),"")</f>
        <v/>
      </c>
      <c r="F26" s="8" t="str">
        <f t="shared" si="25"/>
        <v/>
      </c>
      <c r="G26" s="12" t="str">
        <f t="shared" si="26"/>
        <v/>
      </c>
      <c r="H26" s="20" t="str">
        <f t="shared" si="36"/>
        <v/>
      </c>
      <c r="I26">
        <f>IFERROR(SEARCH(Werkblad!$F$11,C26&amp;D26,1),0)</f>
        <v>0</v>
      </c>
      <c r="J26">
        <f t="shared" si="27"/>
        <v>0</v>
      </c>
      <c r="K26" s="18">
        <f t="shared" si="28"/>
        <v>0</v>
      </c>
      <c r="L26" s="18">
        <f t="shared" si="29"/>
        <v>0</v>
      </c>
      <c r="M26" s="19">
        <f t="shared" si="30"/>
        <v>0</v>
      </c>
      <c r="N26" s="19">
        <f t="shared" si="31"/>
        <v>0</v>
      </c>
      <c r="O26" s="19">
        <f t="shared" si="20"/>
        <v>24</v>
      </c>
      <c r="P26" t="str">
        <f t="shared" si="32"/>
        <v/>
      </c>
      <c r="Q26" t="str">
        <f t="shared" si="33"/>
        <v/>
      </c>
      <c r="R26" t="str">
        <f>IFERROR(VLOOKUP($C26&amp;$D26,Werkblad!$C$1:$E$58,3,0),"")</f>
        <v/>
      </c>
      <c r="S26" t="str">
        <f>IFERROR(VLOOKUP($C26&amp;$D26,Werkblad!$C$1:$E$58,3,0),"")</f>
        <v/>
      </c>
      <c r="T26" t="e">
        <f t="shared" si="34"/>
        <v>#VALUE!</v>
      </c>
      <c r="U26" t="e">
        <f t="shared" si="35"/>
        <v>#VALUE!</v>
      </c>
      <c r="V26" s="8" t="str">
        <f>IFERROR(VLOOKUP(T26&amp;U26,Werkblad!S$1:T$58,2,0),"")</f>
        <v/>
      </c>
    </row>
    <row r="27" spans="1:22" ht="15.6" x14ac:dyDescent="0.3">
      <c r="A27" s="5" t="str">
        <f t="shared" si="24"/>
        <v/>
      </c>
      <c r="B27" s="13"/>
      <c r="C27" s="8" t="str">
        <f>(IF(Werkblad!$F$11=Logboek!D26,Werkblad!$F$11,IF(E26&lt;&gt;"",D26,"")))</f>
        <v/>
      </c>
      <c r="D27" s="9"/>
      <c r="E27" s="8" t="str">
        <f>IFERROR(VLOOKUP(C27&amp;D27,Werkblad!C$1:D$78,2,0),"")</f>
        <v/>
      </c>
      <c r="F27" s="8" t="str">
        <f t="shared" si="25"/>
        <v/>
      </c>
      <c r="G27" s="12" t="str">
        <f t="shared" si="26"/>
        <v/>
      </c>
      <c r="H27" s="20" t="str">
        <f t="shared" si="36"/>
        <v/>
      </c>
      <c r="I27">
        <f>IFERROR(SEARCH(Werkblad!$F$11,C27&amp;D27,1),0)</f>
        <v>0</v>
      </c>
      <c r="J27">
        <f t="shared" si="27"/>
        <v>0</v>
      </c>
      <c r="K27" s="18">
        <f t="shared" si="28"/>
        <v>0</v>
      </c>
      <c r="L27" s="18">
        <f t="shared" si="29"/>
        <v>0</v>
      </c>
      <c r="M27" s="19">
        <f t="shared" si="30"/>
        <v>0</v>
      </c>
      <c r="N27" s="19">
        <f t="shared" si="31"/>
        <v>0</v>
      </c>
      <c r="O27" s="19">
        <f t="shared" si="20"/>
        <v>24</v>
      </c>
      <c r="P27" t="str">
        <f t="shared" si="32"/>
        <v/>
      </c>
      <c r="Q27" t="str">
        <f t="shared" si="33"/>
        <v/>
      </c>
      <c r="R27" t="str">
        <f>IFERROR(VLOOKUP($C27&amp;$D27,Werkblad!$C$1:$E$58,3,0),"")</f>
        <v/>
      </c>
      <c r="S27" t="str">
        <f>IFERROR(VLOOKUP($C27&amp;$D27,Werkblad!$C$1:$E$58,3,0),"")</f>
        <v/>
      </c>
      <c r="T27" t="e">
        <f t="shared" si="34"/>
        <v>#VALUE!</v>
      </c>
      <c r="U27" t="e">
        <f t="shared" si="35"/>
        <v>#VALUE!</v>
      </c>
      <c r="V27" s="8" t="str">
        <f>IFERROR(VLOOKUP(T27&amp;U27,Werkblad!S$1:T$58,2,0),"")</f>
        <v/>
      </c>
    </row>
    <row r="28" spans="1:22" ht="15.6" x14ac:dyDescent="0.3">
      <c r="A28" s="5" t="str">
        <f t="shared" si="24"/>
        <v/>
      </c>
      <c r="B28" s="13"/>
      <c r="C28" s="8" t="str">
        <f>(IF(Werkblad!$F$11=Logboek!D27,Werkblad!$F$11,IF(E27&lt;&gt;"",D27,"")))</f>
        <v/>
      </c>
      <c r="D28" s="9"/>
      <c r="E28" s="8" t="str">
        <f>IFERROR(VLOOKUP(C28&amp;D28,Werkblad!C$1:D$78,2,0),"")</f>
        <v/>
      </c>
      <c r="F28" s="8" t="str">
        <f t="shared" si="25"/>
        <v/>
      </c>
      <c r="G28" s="12" t="str">
        <f t="shared" si="26"/>
        <v/>
      </c>
      <c r="H28" s="20" t="str">
        <f t="shared" si="36"/>
        <v/>
      </c>
      <c r="I28">
        <f>IFERROR(SEARCH(Werkblad!$F$11,C28&amp;D28,1),0)</f>
        <v>0</v>
      </c>
      <c r="J28">
        <f t="shared" si="27"/>
        <v>0</v>
      </c>
      <c r="K28" s="18">
        <f t="shared" si="28"/>
        <v>0</v>
      </c>
      <c r="L28" s="18">
        <f t="shared" si="29"/>
        <v>0</v>
      </c>
      <c r="M28" s="19">
        <f t="shared" si="30"/>
        <v>0</v>
      </c>
      <c r="N28" s="19">
        <f t="shared" si="31"/>
        <v>0</v>
      </c>
      <c r="O28" s="19">
        <f t="shared" si="20"/>
        <v>24</v>
      </c>
      <c r="P28" t="str">
        <f t="shared" si="32"/>
        <v/>
      </c>
      <c r="Q28" t="str">
        <f t="shared" si="33"/>
        <v/>
      </c>
      <c r="R28" t="str">
        <f>IFERROR(VLOOKUP($C28&amp;$D28,Werkblad!$C$1:$E$58,3,0),"")</f>
        <v/>
      </c>
      <c r="S28" t="str">
        <f>IFERROR(VLOOKUP($C28&amp;$D28,Werkblad!$C$1:$E$58,3,0),"")</f>
        <v/>
      </c>
      <c r="T28" t="e">
        <f t="shared" si="34"/>
        <v>#VALUE!</v>
      </c>
      <c r="U28" t="e">
        <f t="shared" si="35"/>
        <v>#VALUE!</v>
      </c>
      <c r="V28" s="8" t="str">
        <f>IFERROR(VLOOKUP(T28&amp;U28,Werkblad!S$1:T$58,2,0),"")</f>
        <v/>
      </c>
    </row>
    <row r="29" spans="1:22" ht="15.6" x14ac:dyDescent="0.3">
      <c r="A29" s="5" t="str">
        <f t="shared" si="24"/>
        <v/>
      </c>
      <c r="B29" s="13"/>
      <c r="C29" s="8" t="str">
        <f>(IF(Werkblad!$F$11=Logboek!D28,Werkblad!$F$11,IF(E28&lt;&gt;"",D28,"")))</f>
        <v/>
      </c>
      <c r="D29" s="9"/>
      <c r="E29" s="8" t="str">
        <f>IFERROR(VLOOKUP(C29&amp;D29,Werkblad!C$1:D$78,2,0),"")</f>
        <v/>
      </c>
      <c r="F29" s="8" t="str">
        <f t="shared" si="25"/>
        <v/>
      </c>
      <c r="G29" s="12" t="str">
        <f t="shared" si="26"/>
        <v/>
      </c>
      <c r="H29" s="20" t="str">
        <f t="shared" si="36"/>
        <v/>
      </c>
      <c r="I29">
        <f>IFERROR(SEARCH(Werkblad!$F$11,C29&amp;D29,1),0)</f>
        <v>0</v>
      </c>
      <c r="J29">
        <f t="shared" si="27"/>
        <v>0</v>
      </c>
      <c r="K29" s="18">
        <f t="shared" si="28"/>
        <v>0</v>
      </c>
      <c r="L29" s="18">
        <f t="shared" si="29"/>
        <v>0</v>
      </c>
      <c r="M29" s="19">
        <f t="shared" si="30"/>
        <v>0</v>
      </c>
      <c r="N29" s="19">
        <f t="shared" si="31"/>
        <v>0</v>
      </c>
      <c r="O29" s="19">
        <f t="shared" si="20"/>
        <v>24</v>
      </c>
      <c r="P29" t="str">
        <f t="shared" si="32"/>
        <v/>
      </c>
      <c r="Q29" t="str">
        <f t="shared" si="33"/>
        <v/>
      </c>
      <c r="R29" t="str">
        <f>IFERROR(VLOOKUP($C29&amp;$D29,Werkblad!$C$1:$E$58,3,0),"")</f>
        <v/>
      </c>
      <c r="S29" t="str">
        <f>IFERROR(VLOOKUP($C29&amp;$D29,Werkblad!$C$1:$E$58,3,0),"")</f>
        <v/>
      </c>
      <c r="T29" t="e">
        <f t="shared" si="34"/>
        <v>#VALUE!</v>
      </c>
      <c r="U29" t="e">
        <f t="shared" si="35"/>
        <v>#VALUE!</v>
      </c>
      <c r="V29" s="8" t="str">
        <f>IFERROR(VLOOKUP(T29&amp;U29,Werkblad!S$1:T$58,2,0),"")</f>
        <v/>
      </c>
    </row>
    <row r="30" spans="1:22" ht="15.6" x14ac:dyDescent="0.3">
      <c r="A30" s="5" t="str">
        <f t="shared" si="24"/>
        <v/>
      </c>
      <c r="B30" s="13"/>
      <c r="C30" s="8" t="str">
        <f>(IF(Werkblad!$F$11=Logboek!D29,Werkblad!$F$11,IF(E29&lt;&gt;"",D29,"")))</f>
        <v/>
      </c>
      <c r="D30" s="9"/>
      <c r="E30" s="8" t="str">
        <f>IFERROR(VLOOKUP(C30&amp;D30,Werkblad!C$1:D$78,2,0),"")</f>
        <v/>
      </c>
      <c r="F30" s="8" t="str">
        <f t="shared" si="25"/>
        <v/>
      </c>
      <c r="G30" s="12" t="str">
        <f t="shared" si="26"/>
        <v/>
      </c>
      <c r="H30" s="20" t="str">
        <f t="shared" si="36"/>
        <v/>
      </c>
      <c r="I30">
        <f>IFERROR(SEARCH(Werkblad!$F$11,C30&amp;D30,1),0)</f>
        <v>0</v>
      </c>
      <c r="J30">
        <f t="shared" si="27"/>
        <v>0</v>
      </c>
      <c r="K30" s="18">
        <f t="shared" si="28"/>
        <v>0</v>
      </c>
      <c r="L30" s="18">
        <f t="shared" si="29"/>
        <v>0</v>
      </c>
      <c r="M30" s="19">
        <f t="shared" si="30"/>
        <v>0</v>
      </c>
      <c r="N30" s="19">
        <f t="shared" si="31"/>
        <v>0</v>
      </c>
      <c r="O30" s="19">
        <f t="shared" si="20"/>
        <v>24</v>
      </c>
      <c r="P30" t="str">
        <f t="shared" si="32"/>
        <v/>
      </c>
      <c r="Q30" t="str">
        <f t="shared" si="33"/>
        <v/>
      </c>
      <c r="R30" t="str">
        <f>IFERROR(VLOOKUP($C30&amp;$D30,Werkblad!$C$1:$E$58,3,0),"")</f>
        <v/>
      </c>
      <c r="S30" t="str">
        <f>IFERROR(VLOOKUP($C30&amp;$D30,Werkblad!$C$1:$E$58,3,0),"")</f>
        <v/>
      </c>
      <c r="T30" t="e">
        <f t="shared" si="34"/>
        <v>#VALUE!</v>
      </c>
      <c r="U30" t="e">
        <f t="shared" si="35"/>
        <v>#VALUE!</v>
      </c>
      <c r="V30" s="8" t="str">
        <f>IFERROR(VLOOKUP(T30&amp;U30,Werkblad!S$1:T$58,2,0),"")</f>
        <v/>
      </c>
    </row>
    <row r="31" spans="1:22" ht="15.6" x14ac:dyDescent="0.3">
      <c r="A31" s="5" t="str">
        <f t="shared" si="24"/>
        <v/>
      </c>
      <c r="B31" s="13"/>
      <c r="C31" s="8" t="str">
        <f>(IF(Werkblad!$F$11=Logboek!D30,Werkblad!$F$11,IF(E30&lt;&gt;"",D30,"")))</f>
        <v/>
      </c>
      <c r="D31" s="9"/>
      <c r="E31" s="8" t="str">
        <f>IFERROR(VLOOKUP(C31&amp;D31,Werkblad!C$1:D$78,2,0),"")</f>
        <v/>
      </c>
      <c r="F31" s="8" t="str">
        <f t="shared" si="25"/>
        <v/>
      </c>
      <c r="G31" s="12" t="str">
        <f t="shared" si="26"/>
        <v/>
      </c>
      <c r="H31" s="20" t="str">
        <f t="shared" si="36"/>
        <v/>
      </c>
      <c r="I31">
        <f>IFERROR(SEARCH(Werkblad!$F$11,C31&amp;D31,1),0)</f>
        <v>0</v>
      </c>
      <c r="J31">
        <f t="shared" si="27"/>
        <v>0</v>
      </c>
      <c r="K31" s="18">
        <f t="shared" si="28"/>
        <v>0</v>
      </c>
      <c r="L31" s="18">
        <f t="shared" si="29"/>
        <v>0</v>
      </c>
      <c r="M31" s="19">
        <f t="shared" si="30"/>
        <v>0</v>
      </c>
      <c r="N31" s="19">
        <f t="shared" si="31"/>
        <v>0</v>
      </c>
      <c r="O31" s="19">
        <f t="shared" si="20"/>
        <v>24</v>
      </c>
      <c r="P31" t="str">
        <f t="shared" si="32"/>
        <v/>
      </c>
      <c r="Q31" t="str">
        <f t="shared" si="33"/>
        <v/>
      </c>
      <c r="R31" t="str">
        <f>IFERROR(VLOOKUP($C31&amp;$D31,Werkblad!$C$1:$E$58,3,0),"")</f>
        <v/>
      </c>
      <c r="S31" t="str">
        <f>IFERROR(VLOOKUP($C31&amp;$D31,Werkblad!$C$1:$E$58,3,0),"")</f>
        <v/>
      </c>
      <c r="T31" t="e">
        <f t="shared" si="34"/>
        <v>#VALUE!</v>
      </c>
      <c r="U31" t="e">
        <f t="shared" si="35"/>
        <v>#VALUE!</v>
      </c>
      <c r="V31" s="8" t="str">
        <f>IFERROR(VLOOKUP(T31&amp;U31,Werkblad!S$1:T$58,2,0),"")</f>
        <v/>
      </c>
    </row>
    <row r="32" spans="1:22" ht="15.6" x14ac:dyDescent="0.3">
      <c r="A32" s="5" t="str">
        <f t="shared" si="24"/>
        <v/>
      </c>
      <c r="B32" s="13"/>
      <c r="C32" s="8" t="str">
        <f>(IF(Werkblad!$F$11=Logboek!D31,Werkblad!$F$11,IF(E31&lt;&gt;"",D31,"")))</f>
        <v/>
      </c>
      <c r="D32" s="9"/>
      <c r="E32" s="8" t="str">
        <f>IFERROR(VLOOKUP(C32&amp;D32,Werkblad!C$1:D$78,2,0),"")</f>
        <v/>
      </c>
      <c r="F32" s="8" t="str">
        <f t="shared" si="25"/>
        <v/>
      </c>
      <c r="G32" s="12" t="str">
        <f t="shared" si="26"/>
        <v/>
      </c>
      <c r="H32" s="20" t="str">
        <f t="shared" si="36"/>
        <v/>
      </c>
      <c r="I32">
        <f>IFERROR(SEARCH(Werkblad!$F$11,C32&amp;D32,1),0)</f>
        <v>0</v>
      </c>
      <c r="J32">
        <f t="shared" si="27"/>
        <v>0</v>
      </c>
      <c r="K32" s="18">
        <f t="shared" si="28"/>
        <v>0</v>
      </c>
      <c r="L32" s="18">
        <f t="shared" si="29"/>
        <v>0</v>
      </c>
      <c r="M32" s="19">
        <f t="shared" si="30"/>
        <v>0</v>
      </c>
      <c r="N32" s="19">
        <f t="shared" si="31"/>
        <v>0</v>
      </c>
      <c r="O32" s="19">
        <f t="shared" si="20"/>
        <v>24</v>
      </c>
      <c r="P32" t="str">
        <f t="shared" si="32"/>
        <v/>
      </c>
      <c r="Q32" t="str">
        <f t="shared" si="33"/>
        <v/>
      </c>
      <c r="R32" t="str">
        <f>IFERROR(VLOOKUP($C32&amp;$D32,Werkblad!$C$1:$E$58,3,0),"")</f>
        <v/>
      </c>
      <c r="S32" t="str">
        <f>IFERROR(VLOOKUP($C32&amp;$D32,Werkblad!$C$1:$E$58,3,0),"")</f>
        <v/>
      </c>
      <c r="T32" t="e">
        <f t="shared" si="34"/>
        <v>#VALUE!</v>
      </c>
      <c r="U32" t="e">
        <f t="shared" si="35"/>
        <v>#VALUE!</v>
      </c>
      <c r="V32" s="8" t="str">
        <f>IFERROR(VLOOKUP(T32&amp;U32,Werkblad!S$1:T$58,2,0),"")</f>
        <v/>
      </c>
    </row>
    <row r="33" spans="1:22" ht="15.6" x14ac:dyDescent="0.3">
      <c r="A33" s="5" t="str">
        <f t="shared" si="24"/>
        <v/>
      </c>
      <c r="B33" s="13"/>
      <c r="C33" s="8" t="str">
        <f>(IF(Werkblad!$F$11=Logboek!D32,Werkblad!$F$11,IF(E32&lt;&gt;"",D32,"")))</f>
        <v/>
      </c>
      <c r="D33" s="9"/>
      <c r="E33" s="8" t="str">
        <f>IFERROR(VLOOKUP(C33&amp;D33,Werkblad!C$1:D$78,2,0),"")</f>
        <v/>
      </c>
      <c r="F33" s="8" t="str">
        <f t="shared" si="25"/>
        <v/>
      </c>
      <c r="G33" s="12" t="str">
        <f t="shared" si="26"/>
        <v/>
      </c>
      <c r="H33" s="20" t="str">
        <f t="shared" si="36"/>
        <v/>
      </c>
      <c r="I33">
        <f>IFERROR(SEARCH(Werkblad!$F$11,C33&amp;D33,1),0)</f>
        <v>0</v>
      </c>
      <c r="J33">
        <f t="shared" si="27"/>
        <v>0</v>
      </c>
      <c r="K33" s="18">
        <f t="shared" si="28"/>
        <v>0</v>
      </c>
      <c r="L33" s="18">
        <f t="shared" si="29"/>
        <v>0</v>
      </c>
      <c r="M33" s="19">
        <f t="shared" si="30"/>
        <v>0</v>
      </c>
      <c r="N33" s="19">
        <f t="shared" si="31"/>
        <v>0</v>
      </c>
      <c r="O33" s="19">
        <f t="shared" si="20"/>
        <v>24</v>
      </c>
      <c r="P33" t="str">
        <f t="shared" si="32"/>
        <v/>
      </c>
      <c r="Q33" t="str">
        <f t="shared" si="33"/>
        <v/>
      </c>
      <c r="R33" t="str">
        <f>IFERROR(VLOOKUP($C33&amp;$D33,Werkblad!$C$1:$E$58,3,0),"")</f>
        <v/>
      </c>
      <c r="S33" t="str">
        <f>IFERROR(VLOOKUP($C33&amp;$D33,Werkblad!$C$1:$E$58,3,0),"")</f>
        <v/>
      </c>
      <c r="T33" t="e">
        <f t="shared" si="34"/>
        <v>#VALUE!</v>
      </c>
      <c r="U33" t="e">
        <f t="shared" si="35"/>
        <v>#VALUE!</v>
      </c>
      <c r="V33" s="8" t="str">
        <f>IFERROR(VLOOKUP(T33&amp;U33,Werkblad!S$1:T$58,2,0),"")</f>
        <v/>
      </c>
    </row>
    <row r="34" spans="1:22" ht="15.6" x14ac:dyDescent="0.3">
      <c r="A34" s="5" t="str">
        <f t="shared" si="24"/>
        <v/>
      </c>
      <c r="B34" s="13"/>
      <c r="C34" s="8" t="str">
        <f>(IF(Werkblad!$F$11=Logboek!D33,Werkblad!$F$11,IF(E33&lt;&gt;"",D33,"")))</f>
        <v/>
      </c>
      <c r="D34" s="9"/>
      <c r="E34" s="8" t="str">
        <f>IFERROR(VLOOKUP(C34&amp;D34,Werkblad!C$1:D$78,2,0),"")</f>
        <v/>
      </c>
      <c r="F34" s="8" t="str">
        <f t="shared" si="25"/>
        <v/>
      </c>
      <c r="G34" s="12" t="str">
        <f t="shared" si="26"/>
        <v/>
      </c>
      <c r="H34" s="20" t="str">
        <f t="shared" si="36"/>
        <v/>
      </c>
      <c r="I34">
        <f>IFERROR(SEARCH(Werkblad!$F$11,C34&amp;D34,1),0)</f>
        <v>0</v>
      </c>
      <c r="J34">
        <f t="shared" si="27"/>
        <v>0</v>
      </c>
      <c r="K34" s="18">
        <f t="shared" si="28"/>
        <v>0</v>
      </c>
      <c r="L34" s="18">
        <f t="shared" si="29"/>
        <v>0</v>
      </c>
      <c r="M34" s="19">
        <f t="shared" si="30"/>
        <v>0</v>
      </c>
      <c r="N34" s="19">
        <f t="shared" si="31"/>
        <v>0</v>
      </c>
      <c r="O34" s="19">
        <f t="shared" si="20"/>
        <v>24</v>
      </c>
      <c r="P34" t="str">
        <f t="shared" si="32"/>
        <v/>
      </c>
      <c r="Q34" t="str">
        <f t="shared" si="33"/>
        <v/>
      </c>
      <c r="R34" t="str">
        <f>IFERROR(VLOOKUP($C34&amp;$D34,Werkblad!$C$1:$E$58,3,0),"")</f>
        <v/>
      </c>
      <c r="S34" t="str">
        <f>IFERROR(VLOOKUP($C34&amp;$D34,Werkblad!$C$1:$E$58,3,0),"")</f>
        <v/>
      </c>
      <c r="T34" t="e">
        <f t="shared" si="34"/>
        <v>#VALUE!</v>
      </c>
      <c r="U34" t="e">
        <f t="shared" si="35"/>
        <v>#VALUE!</v>
      </c>
      <c r="V34" s="8" t="str">
        <f>IFERROR(VLOOKUP(T34&amp;U34,Werkblad!S$1:T$58,2,0),"")</f>
        <v/>
      </c>
    </row>
    <row r="35" spans="1:22" ht="15.6" x14ac:dyDescent="0.3">
      <c r="A35" s="5" t="str">
        <f t="shared" si="24"/>
        <v/>
      </c>
      <c r="B35" s="13"/>
      <c r="C35" s="8" t="str">
        <f>(IF(Werkblad!$F$11=Logboek!D34,Werkblad!$F$11,IF(E34&lt;&gt;"",D34,"")))</f>
        <v/>
      </c>
      <c r="D35" s="9"/>
      <c r="E35" s="8" t="str">
        <f>IFERROR(VLOOKUP(C35&amp;D35,Werkblad!C$1:D$78,2,0),"")</f>
        <v/>
      </c>
      <c r="F35" s="8" t="str">
        <f t="shared" si="25"/>
        <v/>
      </c>
      <c r="G35" s="12" t="str">
        <f t="shared" si="26"/>
        <v/>
      </c>
      <c r="H35" s="20" t="str">
        <f t="shared" si="36"/>
        <v/>
      </c>
      <c r="I35">
        <f>IFERROR(SEARCH(Werkblad!$F$11,C35&amp;D35,1),0)</f>
        <v>0</v>
      </c>
      <c r="J35">
        <f t="shared" si="27"/>
        <v>0</v>
      </c>
      <c r="K35" s="18">
        <f t="shared" si="28"/>
        <v>0</v>
      </c>
      <c r="L35" s="18">
        <f t="shared" si="29"/>
        <v>0</v>
      </c>
      <c r="M35" s="19">
        <f t="shared" si="30"/>
        <v>0</v>
      </c>
      <c r="N35" s="19">
        <f t="shared" si="31"/>
        <v>0</v>
      </c>
      <c r="O35" s="19">
        <f t="shared" si="20"/>
        <v>24</v>
      </c>
      <c r="P35" t="str">
        <f t="shared" si="32"/>
        <v/>
      </c>
      <c r="Q35" t="str">
        <f t="shared" si="33"/>
        <v/>
      </c>
      <c r="R35" t="str">
        <f>IFERROR(VLOOKUP($C35&amp;$D35,Werkblad!$C$1:$E$58,3,0),"")</f>
        <v/>
      </c>
      <c r="S35" t="str">
        <f>IFERROR(VLOOKUP($C35&amp;$D35,Werkblad!$C$1:$E$58,3,0),"")</f>
        <v/>
      </c>
      <c r="T35" t="e">
        <f t="shared" si="34"/>
        <v>#VALUE!</v>
      </c>
      <c r="U35" t="e">
        <f t="shared" si="35"/>
        <v>#VALUE!</v>
      </c>
      <c r="V35" s="8" t="str">
        <f>IFERROR(VLOOKUP(T35&amp;U35,Werkblad!S$1:T$58,2,0),"")</f>
        <v/>
      </c>
    </row>
    <row r="36" spans="1:22" ht="15.6" x14ac:dyDescent="0.3">
      <c r="A36" s="5" t="str">
        <f t="shared" si="24"/>
        <v/>
      </c>
      <c r="B36" s="13"/>
      <c r="C36" s="8" t="str">
        <f>(IF(Werkblad!$F$11=Logboek!D35,Werkblad!$F$11,IF(E35&lt;&gt;"",D35,"")))</f>
        <v/>
      </c>
      <c r="D36" s="9"/>
      <c r="E36" s="8" t="str">
        <f>IFERROR(VLOOKUP(C36&amp;D36,Werkblad!C$1:D$78,2,0),"")</f>
        <v/>
      </c>
      <c r="F36" s="8" t="str">
        <f t="shared" si="25"/>
        <v/>
      </c>
      <c r="G36" s="12" t="str">
        <f t="shared" si="26"/>
        <v/>
      </c>
      <c r="H36" s="20" t="str">
        <f t="shared" si="36"/>
        <v/>
      </c>
      <c r="I36">
        <f>IFERROR(SEARCH(Werkblad!$F$11,C36&amp;D36,1),0)</f>
        <v>0</v>
      </c>
      <c r="J36">
        <f t="shared" si="27"/>
        <v>0</v>
      </c>
      <c r="K36" s="18">
        <f t="shared" si="28"/>
        <v>0</v>
      </c>
      <c r="L36" s="18">
        <f t="shared" si="29"/>
        <v>0</v>
      </c>
      <c r="M36" s="19">
        <f t="shared" si="30"/>
        <v>0</v>
      </c>
      <c r="N36" s="19">
        <f t="shared" si="31"/>
        <v>0</v>
      </c>
      <c r="O36" s="19">
        <f t="shared" si="20"/>
        <v>24</v>
      </c>
      <c r="P36" t="str">
        <f t="shared" si="32"/>
        <v/>
      </c>
      <c r="Q36" t="str">
        <f t="shared" si="33"/>
        <v/>
      </c>
      <c r="R36" t="str">
        <f>IFERROR(VLOOKUP($C36&amp;$D36,Werkblad!$C$1:$E$58,3,0),"")</f>
        <v/>
      </c>
      <c r="S36" t="str">
        <f>IFERROR(VLOOKUP($C36&amp;$D36,Werkblad!$C$1:$E$58,3,0),"")</f>
        <v/>
      </c>
      <c r="T36" t="e">
        <f t="shared" si="34"/>
        <v>#VALUE!</v>
      </c>
      <c r="U36" t="e">
        <f t="shared" si="35"/>
        <v>#VALUE!</v>
      </c>
      <c r="V36" s="8" t="str">
        <f>IFERROR(VLOOKUP(T36&amp;U36,Werkblad!S$1:T$58,2,0),"")</f>
        <v/>
      </c>
    </row>
    <row r="37" spans="1:22" ht="15.6" x14ac:dyDescent="0.3">
      <c r="A37" s="5" t="str">
        <f t="shared" si="24"/>
        <v/>
      </c>
      <c r="B37" s="13"/>
      <c r="C37" s="8" t="str">
        <f>(IF(Werkblad!$F$11=Logboek!D36,Werkblad!$F$11,IF(E36&lt;&gt;"",D36,"")))</f>
        <v/>
      </c>
      <c r="D37" s="9"/>
      <c r="E37" s="8" t="str">
        <f>IFERROR(VLOOKUP(C37&amp;D37,Werkblad!C$1:D$78,2,0),"")</f>
        <v/>
      </c>
      <c r="F37" s="8" t="str">
        <f t="shared" si="25"/>
        <v/>
      </c>
      <c r="G37" s="12" t="str">
        <f t="shared" si="26"/>
        <v/>
      </c>
      <c r="H37" s="20" t="str">
        <f t="shared" si="36"/>
        <v/>
      </c>
      <c r="I37">
        <f>IFERROR(SEARCH(Werkblad!$F$11,C37&amp;D37,1),0)</f>
        <v>0</v>
      </c>
      <c r="J37">
        <f t="shared" si="27"/>
        <v>0</v>
      </c>
      <c r="K37" s="18">
        <f t="shared" si="28"/>
        <v>0</v>
      </c>
      <c r="L37" s="18">
        <f t="shared" si="29"/>
        <v>0</v>
      </c>
      <c r="M37" s="19">
        <f t="shared" si="30"/>
        <v>0</v>
      </c>
      <c r="N37" s="19">
        <f t="shared" si="31"/>
        <v>0</v>
      </c>
      <c r="O37" s="19">
        <f t="shared" si="20"/>
        <v>24</v>
      </c>
      <c r="P37" t="str">
        <f t="shared" si="32"/>
        <v/>
      </c>
      <c r="Q37" t="str">
        <f t="shared" si="33"/>
        <v/>
      </c>
      <c r="R37" t="str">
        <f>IFERROR(VLOOKUP($C37&amp;$D37,Werkblad!$C$1:$E$58,3,0),"")</f>
        <v/>
      </c>
      <c r="S37" t="str">
        <f>IFERROR(VLOOKUP($C37&amp;$D37,Werkblad!$C$1:$E$58,3,0),"")</f>
        <v/>
      </c>
      <c r="T37" t="e">
        <f t="shared" si="34"/>
        <v>#VALUE!</v>
      </c>
      <c r="U37" t="e">
        <f t="shared" si="35"/>
        <v>#VALUE!</v>
      </c>
      <c r="V37" s="8" t="str">
        <f>IFERROR(VLOOKUP(T37&amp;U37,Werkblad!S$1:T$58,2,0),"")</f>
        <v/>
      </c>
    </row>
    <row r="38" spans="1:22" ht="15.6" x14ac:dyDescent="0.3">
      <c r="A38" s="5" t="str">
        <f t="shared" si="24"/>
        <v/>
      </c>
      <c r="B38" s="13"/>
      <c r="C38" s="8" t="str">
        <f>(IF(Werkblad!$F$11=Logboek!D37,Werkblad!$F$11,IF(E37&lt;&gt;"",D37,"")))</f>
        <v/>
      </c>
      <c r="D38" s="9"/>
      <c r="E38" s="8" t="str">
        <f>IFERROR(VLOOKUP(C38&amp;D38,Werkblad!C$1:D$78,2,0),"")</f>
        <v/>
      </c>
      <c r="F38" s="8" t="str">
        <f t="shared" si="25"/>
        <v/>
      </c>
      <c r="G38" s="12" t="str">
        <f t="shared" si="26"/>
        <v/>
      </c>
      <c r="H38" s="20" t="str">
        <f t="shared" si="36"/>
        <v/>
      </c>
      <c r="I38">
        <f>IFERROR(SEARCH(Werkblad!$F$11,C38&amp;D38,1),0)</f>
        <v>0</v>
      </c>
      <c r="J38">
        <f t="shared" si="27"/>
        <v>0</v>
      </c>
      <c r="K38" s="18">
        <f t="shared" si="28"/>
        <v>0</v>
      </c>
      <c r="L38" s="18">
        <f t="shared" si="29"/>
        <v>0</v>
      </c>
      <c r="M38" s="19">
        <f t="shared" si="30"/>
        <v>0</v>
      </c>
      <c r="N38" s="19">
        <f t="shared" si="31"/>
        <v>0</v>
      </c>
      <c r="O38" s="19">
        <f t="shared" si="20"/>
        <v>24</v>
      </c>
      <c r="P38" t="str">
        <f t="shared" si="32"/>
        <v/>
      </c>
      <c r="Q38" t="str">
        <f t="shared" si="33"/>
        <v/>
      </c>
      <c r="R38" t="str">
        <f>IFERROR(VLOOKUP($C38&amp;$D38,Werkblad!$C$1:$E$58,3,0),"")</f>
        <v/>
      </c>
      <c r="S38" t="str">
        <f>IFERROR(VLOOKUP($C38&amp;$D38,Werkblad!$C$1:$E$58,3,0),"")</f>
        <v/>
      </c>
      <c r="T38" t="e">
        <f t="shared" si="34"/>
        <v>#VALUE!</v>
      </c>
      <c r="U38" t="e">
        <f t="shared" si="35"/>
        <v>#VALUE!</v>
      </c>
      <c r="V38" s="8" t="str">
        <f>IFERROR(VLOOKUP(T38&amp;U38,Werkblad!S$1:T$58,2,0),"")</f>
        <v/>
      </c>
    </row>
    <row r="39" spans="1:22" ht="15.6" x14ac:dyDescent="0.3">
      <c r="A39" s="5" t="str">
        <f t="shared" si="24"/>
        <v/>
      </c>
      <c r="B39" s="13"/>
      <c r="C39" s="8" t="str">
        <f>(IF(Werkblad!$F$11=Logboek!D38,Werkblad!$F$11,IF(E38&lt;&gt;"",D38,"")))</f>
        <v/>
      </c>
      <c r="D39" s="9"/>
      <c r="E39" s="8" t="str">
        <f>IFERROR(VLOOKUP(C39&amp;D39,Werkblad!C$1:D$78,2,0),"")</f>
        <v/>
      </c>
      <c r="F39" s="8" t="str">
        <f t="shared" si="25"/>
        <v/>
      </c>
      <c r="G39" s="12" t="str">
        <f t="shared" si="26"/>
        <v/>
      </c>
      <c r="H39" s="20" t="str">
        <f t="shared" si="36"/>
        <v/>
      </c>
      <c r="I39">
        <f>IFERROR(SEARCH(Werkblad!$F$11,C39&amp;D39,1),0)</f>
        <v>0</v>
      </c>
      <c r="J39">
        <f t="shared" si="27"/>
        <v>0</v>
      </c>
      <c r="K39" s="18">
        <f t="shared" si="28"/>
        <v>0</v>
      </c>
      <c r="L39" s="18">
        <f t="shared" si="29"/>
        <v>0</v>
      </c>
      <c r="M39" s="19">
        <f t="shared" si="30"/>
        <v>0</v>
      </c>
      <c r="N39" s="19">
        <f t="shared" si="31"/>
        <v>0</v>
      </c>
      <c r="O39" s="19">
        <f t="shared" si="20"/>
        <v>24</v>
      </c>
      <c r="P39" t="str">
        <f t="shared" si="32"/>
        <v/>
      </c>
      <c r="Q39" t="str">
        <f t="shared" si="33"/>
        <v/>
      </c>
      <c r="R39" t="str">
        <f>IFERROR(VLOOKUP($C39&amp;$D39,Werkblad!$C$1:$E$58,3,0),"")</f>
        <v/>
      </c>
      <c r="S39" t="str">
        <f>IFERROR(VLOOKUP($C39&amp;$D39,Werkblad!$C$1:$E$58,3,0),"")</f>
        <v/>
      </c>
      <c r="T39" t="e">
        <f t="shared" si="34"/>
        <v>#VALUE!</v>
      </c>
      <c r="U39" t="e">
        <f t="shared" si="35"/>
        <v>#VALUE!</v>
      </c>
      <c r="V39" s="8" t="str">
        <f>IFERROR(VLOOKUP(T39&amp;U39,Werkblad!S$1:T$58,2,0),"")</f>
        <v/>
      </c>
    </row>
    <row r="40" spans="1:22" ht="15.6" x14ac:dyDescent="0.3">
      <c r="A40" s="5" t="str">
        <f t="shared" si="24"/>
        <v/>
      </c>
      <c r="B40" s="13"/>
      <c r="C40" s="8" t="str">
        <f>(IF(Werkblad!$F$11=Logboek!D39,Werkblad!$F$11,IF(E39&lt;&gt;"",D39,"")))</f>
        <v/>
      </c>
      <c r="D40" s="9"/>
      <c r="E40" s="8" t="str">
        <f>IFERROR(VLOOKUP(C40&amp;D40,Werkblad!C$1:D$78,2,0),"")</f>
        <v/>
      </c>
      <c r="F40" s="8" t="str">
        <f t="shared" si="25"/>
        <v/>
      </c>
      <c r="G40" s="12" t="str">
        <f t="shared" si="26"/>
        <v/>
      </c>
      <c r="H40" s="20" t="str">
        <f t="shared" si="36"/>
        <v/>
      </c>
      <c r="I40">
        <f>IFERROR(SEARCH(Werkblad!$F$11,C40&amp;D40,1),0)</f>
        <v>0</v>
      </c>
      <c r="J40">
        <f t="shared" si="27"/>
        <v>0</v>
      </c>
      <c r="K40" s="18">
        <f t="shared" si="28"/>
        <v>0</v>
      </c>
      <c r="L40" s="18">
        <f t="shared" si="29"/>
        <v>0</v>
      </c>
      <c r="M40" s="19">
        <f t="shared" si="30"/>
        <v>0</v>
      </c>
      <c r="N40" s="19">
        <f t="shared" si="31"/>
        <v>0</v>
      </c>
      <c r="O40" s="19">
        <f t="shared" si="20"/>
        <v>24</v>
      </c>
      <c r="P40" t="str">
        <f t="shared" si="32"/>
        <v/>
      </c>
      <c r="Q40" t="str">
        <f t="shared" si="33"/>
        <v/>
      </c>
      <c r="R40" t="str">
        <f>IFERROR(VLOOKUP($C40&amp;$D40,Werkblad!$C$1:$E$58,3,0),"")</f>
        <v/>
      </c>
      <c r="S40" t="str">
        <f>IFERROR(VLOOKUP($C40&amp;$D40,Werkblad!$C$1:$E$58,3,0),"")</f>
        <v/>
      </c>
      <c r="T40" t="e">
        <f t="shared" si="34"/>
        <v>#VALUE!</v>
      </c>
      <c r="U40" t="e">
        <f t="shared" si="35"/>
        <v>#VALUE!</v>
      </c>
      <c r="V40" s="8" t="str">
        <f>IFERROR(VLOOKUP(T40&amp;U40,Werkblad!S$1:T$58,2,0),"")</f>
        <v/>
      </c>
    </row>
    <row r="41" spans="1:22" ht="15.6" x14ac:dyDescent="0.3">
      <c r="A41" s="5" t="str">
        <f t="shared" si="24"/>
        <v/>
      </c>
      <c r="B41" s="13"/>
      <c r="C41" s="8" t="str">
        <f>(IF(Werkblad!$F$11=Logboek!D40,Werkblad!$F$11,IF(E40&lt;&gt;"",D40,"")))</f>
        <v/>
      </c>
      <c r="D41" s="9"/>
      <c r="E41" s="8" t="str">
        <f>IFERROR(VLOOKUP(C41&amp;D41,Werkblad!C$1:D$78,2,0),"")</f>
        <v/>
      </c>
      <c r="F41" s="8" t="str">
        <f t="shared" si="25"/>
        <v/>
      </c>
      <c r="G41" s="12" t="str">
        <f t="shared" si="26"/>
        <v/>
      </c>
      <c r="H41" s="20" t="str">
        <f t="shared" si="36"/>
        <v/>
      </c>
      <c r="I41">
        <f>IFERROR(SEARCH(Werkblad!$F$11,C41&amp;D41,1),0)</f>
        <v>0</v>
      </c>
      <c r="J41">
        <f t="shared" si="27"/>
        <v>0</v>
      </c>
      <c r="K41" s="18">
        <f t="shared" si="28"/>
        <v>0</v>
      </c>
      <c r="L41" s="18">
        <f t="shared" si="29"/>
        <v>0</v>
      </c>
      <c r="M41" s="19">
        <f t="shared" si="30"/>
        <v>0</v>
      </c>
      <c r="N41" s="19">
        <f t="shared" si="31"/>
        <v>0</v>
      </c>
      <c r="O41" s="19">
        <f t="shared" si="20"/>
        <v>24</v>
      </c>
      <c r="P41" t="str">
        <f t="shared" si="32"/>
        <v/>
      </c>
      <c r="Q41" t="str">
        <f t="shared" si="33"/>
        <v/>
      </c>
      <c r="R41" t="str">
        <f>IFERROR(VLOOKUP($C41&amp;$D41,Werkblad!$C$1:$E$58,3,0),"")</f>
        <v/>
      </c>
      <c r="S41" t="str">
        <f>IFERROR(VLOOKUP($C41&amp;$D41,Werkblad!$C$1:$E$58,3,0),"")</f>
        <v/>
      </c>
      <c r="T41" t="e">
        <f t="shared" si="34"/>
        <v>#VALUE!</v>
      </c>
      <c r="U41" t="e">
        <f t="shared" si="35"/>
        <v>#VALUE!</v>
      </c>
      <c r="V41" s="8" t="str">
        <f>IFERROR(VLOOKUP(T41&amp;U41,Werkblad!S$1:T$58,2,0),"")</f>
        <v/>
      </c>
    </row>
    <row r="42" spans="1:22" ht="15.6" x14ac:dyDescent="0.3">
      <c r="A42" s="5" t="str">
        <f t="shared" si="24"/>
        <v/>
      </c>
      <c r="B42" s="13"/>
      <c r="C42" s="8" t="str">
        <f>(IF(Werkblad!$F$11=Logboek!D41,Werkblad!$F$11,IF(E41&lt;&gt;"",D41,"")))</f>
        <v/>
      </c>
      <c r="D42" s="9"/>
      <c r="E42" s="8" t="str">
        <f>IFERROR(VLOOKUP(C42&amp;D42,Werkblad!C$1:D$78,2,0),"")</f>
        <v/>
      </c>
      <c r="F42" s="8" t="str">
        <f t="shared" si="25"/>
        <v/>
      </c>
      <c r="G42" s="12" t="str">
        <f t="shared" si="26"/>
        <v/>
      </c>
      <c r="H42" s="20" t="str">
        <f t="shared" si="36"/>
        <v/>
      </c>
      <c r="I42">
        <f>IFERROR(SEARCH(Werkblad!$F$11,C42&amp;D42,1),0)</f>
        <v>0</v>
      </c>
      <c r="J42">
        <f t="shared" si="27"/>
        <v>0</v>
      </c>
      <c r="K42" s="18">
        <f t="shared" si="28"/>
        <v>0</v>
      </c>
      <c r="L42" s="18">
        <f t="shared" si="29"/>
        <v>0</v>
      </c>
      <c r="M42" s="19">
        <f t="shared" si="30"/>
        <v>0</v>
      </c>
      <c r="N42" s="19">
        <f t="shared" si="31"/>
        <v>0</v>
      </c>
      <c r="O42" s="19">
        <f t="shared" si="20"/>
        <v>24</v>
      </c>
      <c r="P42" t="str">
        <f t="shared" si="32"/>
        <v/>
      </c>
      <c r="Q42" t="str">
        <f t="shared" si="33"/>
        <v/>
      </c>
      <c r="R42" t="str">
        <f>IFERROR(VLOOKUP($C42&amp;$D42,Werkblad!$C$1:$E$58,3,0),"")</f>
        <v/>
      </c>
      <c r="S42" t="str">
        <f>IFERROR(VLOOKUP($C42&amp;$D42,Werkblad!$C$1:$E$58,3,0),"")</f>
        <v/>
      </c>
      <c r="T42" t="e">
        <f t="shared" si="34"/>
        <v>#VALUE!</v>
      </c>
      <c r="U42" t="e">
        <f t="shared" si="35"/>
        <v>#VALUE!</v>
      </c>
      <c r="V42" s="8" t="str">
        <f>IFERROR(VLOOKUP(T42&amp;U42,Werkblad!S$1:T$58,2,0),"")</f>
        <v/>
      </c>
    </row>
    <row r="43" spans="1:22" ht="15.6" x14ac:dyDescent="0.3">
      <c r="A43" s="5" t="str">
        <f t="shared" si="24"/>
        <v/>
      </c>
      <c r="B43" s="13"/>
      <c r="C43" s="8" t="str">
        <f>(IF(Werkblad!$F$11=Logboek!D42,Werkblad!$F$11,IF(E42&lt;&gt;"",D42,"")))</f>
        <v/>
      </c>
      <c r="D43" s="9"/>
      <c r="E43" s="8" t="str">
        <f>IFERROR(VLOOKUP(C43&amp;D43,Werkblad!C$1:D$78,2,0),"")</f>
        <v/>
      </c>
      <c r="F43" s="8" t="str">
        <f t="shared" si="25"/>
        <v/>
      </c>
      <c r="G43" s="12" t="str">
        <f t="shared" si="26"/>
        <v/>
      </c>
      <c r="H43" s="20" t="str">
        <f t="shared" si="36"/>
        <v/>
      </c>
      <c r="I43">
        <f>IFERROR(SEARCH(Werkblad!$F$11,C43&amp;D43,1),0)</f>
        <v>0</v>
      </c>
      <c r="J43">
        <f t="shared" si="27"/>
        <v>0</v>
      </c>
      <c r="K43" s="18">
        <f t="shared" si="28"/>
        <v>0</v>
      </c>
      <c r="L43" s="18">
        <f t="shared" si="29"/>
        <v>0</v>
      </c>
      <c r="M43" s="19">
        <f t="shared" si="30"/>
        <v>0</v>
      </c>
      <c r="N43" s="19">
        <f t="shared" si="31"/>
        <v>0</v>
      </c>
      <c r="O43" s="19">
        <f t="shared" si="20"/>
        <v>24</v>
      </c>
      <c r="P43" t="str">
        <f t="shared" si="32"/>
        <v/>
      </c>
      <c r="Q43" t="str">
        <f t="shared" si="33"/>
        <v/>
      </c>
      <c r="R43" t="str">
        <f>IFERROR(VLOOKUP($C43&amp;$D43,Werkblad!$C$1:$E$58,3,0),"")</f>
        <v/>
      </c>
      <c r="S43" t="str">
        <f>IFERROR(VLOOKUP($C43&amp;$D43,Werkblad!$C$1:$E$58,3,0),"")</f>
        <v/>
      </c>
      <c r="T43" t="e">
        <f t="shared" si="34"/>
        <v>#VALUE!</v>
      </c>
      <c r="U43" t="e">
        <f t="shared" si="35"/>
        <v>#VALUE!</v>
      </c>
      <c r="V43" s="8" t="str">
        <f>IFERROR(VLOOKUP(T43&amp;U43,Werkblad!S$1:T$58,2,0),"")</f>
        <v/>
      </c>
    </row>
    <row r="44" spans="1:22" ht="15.6" x14ac:dyDescent="0.3">
      <c r="A44" s="5" t="str">
        <f t="shared" si="24"/>
        <v/>
      </c>
      <c r="B44" s="13"/>
      <c r="C44" s="8" t="str">
        <f>(IF(Werkblad!$F$11=Logboek!D43,Werkblad!$F$11,IF(E43&lt;&gt;"",D43,"")))</f>
        <v/>
      </c>
      <c r="D44" s="9"/>
      <c r="E44" s="8" t="str">
        <f>IFERROR(VLOOKUP(C44&amp;D44,Werkblad!C$1:D$78,2,0),"")</f>
        <v/>
      </c>
      <c r="F44" s="8" t="str">
        <f t="shared" si="25"/>
        <v/>
      </c>
      <c r="G44" s="12" t="str">
        <f t="shared" si="26"/>
        <v/>
      </c>
      <c r="H44" s="20" t="str">
        <f t="shared" si="36"/>
        <v/>
      </c>
      <c r="I44">
        <f>IFERROR(SEARCH(Werkblad!$F$11,C44&amp;D44,1),0)</f>
        <v>0</v>
      </c>
      <c r="J44">
        <f t="shared" si="27"/>
        <v>0</v>
      </c>
      <c r="K44" s="18">
        <f t="shared" si="28"/>
        <v>0</v>
      </c>
      <c r="L44" s="18">
        <f t="shared" si="29"/>
        <v>0</v>
      </c>
      <c r="M44" s="19">
        <f t="shared" si="30"/>
        <v>0</v>
      </c>
      <c r="N44" s="19">
        <f t="shared" si="31"/>
        <v>0</v>
      </c>
      <c r="O44" s="19">
        <f t="shared" si="20"/>
        <v>24</v>
      </c>
      <c r="P44" t="str">
        <f t="shared" si="32"/>
        <v/>
      </c>
      <c r="Q44" t="str">
        <f t="shared" si="33"/>
        <v/>
      </c>
      <c r="R44" t="str">
        <f>IFERROR(VLOOKUP($C44&amp;$D44,Werkblad!$C$1:$E$58,3,0),"")</f>
        <v/>
      </c>
      <c r="S44" t="str">
        <f>IFERROR(VLOOKUP($C44&amp;$D44,Werkblad!$C$1:$E$58,3,0),"")</f>
        <v/>
      </c>
      <c r="T44" t="e">
        <f t="shared" si="34"/>
        <v>#VALUE!</v>
      </c>
      <c r="U44" t="e">
        <f t="shared" si="35"/>
        <v>#VALUE!</v>
      </c>
      <c r="V44" s="8" t="str">
        <f>IFERROR(VLOOKUP(T44&amp;U44,Werkblad!S$1:T$58,2,0),"")</f>
        <v/>
      </c>
    </row>
    <row r="45" spans="1:22" ht="15.6" x14ac:dyDescent="0.3">
      <c r="A45" s="5" t="str">
        <f t="shared" si="24"/>
        <v/>
      </c>
      <c r="B45" s="13"/>
      <c r="C45" s="8" t="str">
        <f>(IF(Werkblad!$F$11=Logboek!D44,Werkblad!$F$11,IF(E44&lt;&gt;"",D44,"")))</f>
        <v/>
      </c>
      <c r="D45" s="9"/>
      <c r="E45" s="8" t="str">
        <f>IFERROR(VLOOKUP(C45&amp;D45,Werkblad!C$1:D$78,2,0),"")</f>
        <v/>
      </c>
      <c r="F45" s="8" t="str">
        <f t="shared" si="25"/>
        <v/>
      </c>
      <c r="G45" s="12" t="str">
        <f t="shared" si="26"/>
        <v/>
      </c>
      <c r="H45" s="20" t="str">
        <f t="shared" si="36"/>
        <v/>
      </c>
      <c r="I45">
        <f>IFERROR(SEARCH(Werkblad!$F$11,C45&amp;D45,1),0)</f>
        <v>0</v>
      </c>
      <c r="J45">
        <f t="shared" si="27"/>
        <v>0</v>
      </c>
      <c r="K45" s="18">
        <f t="shared" si="28"/>
        <v>0</v>
      </c>
      <c r="L45" s="18">
        <f t="shared" si="29"/>
        <v>0</v>
      </c>
      <c r="M45" s="19">
        <f t="shared" si="30"/>
        <v>0</v>
      </c>
      <c r="N45" s="19">
        <f t="shared" si="31"/>
        <v>0</v>
      </c>
      <c r="O45" s="19">
        <f t="shared" si="20"/>
        <v>24</v>
      </c>
      <c r="P45" t="str">
        <f t="shared" si="32"/>
        <v/>
      </c>
      <c r="Q45" t="str">
        <f t="shared" si="33"/>
        <v/>
      </c>
      <c r="R45" t="str">
        <f>IFERROR(VLOOKUP($C45&amp;$D45,Werkblad!$C$1:$E$58,3,0),"")</f>
        <v/>
      </c>
      <c r="S45" t="str">
        <f>IFERROR(VLOOKUP($C45&amp;$D45,Werkblad!$C$1:$E$58,3,0),"")</f>
        <v/>
      </c>
      <c r="T45" t="e">
        <f t="shared" si="34"/>
        <v>#VALUE!</v>
      </c>
      <c r="U45" t="e">
        <f t="shared" si="35"/>
        <v>#VALUE!</v>
      </c>
      <c r="V45" s="8" t="str">
        <f>IFERROR(VLOOKUP(T45&amp;U45,Werkblad!S$1:T$58,2,0),"")</f>
        <v/>
      </c>
    </row>
    <row r="46" spans="1:22" ht="15.6" x14ac:dyDescent="0.3">
      <c r="A46" s="5" t="str">
        <f t="shared" si="24"/>
        <v/>
      </c>
      <c r="B46" s="13"/>
      <c r="C46" s="8" t="str">
        <f>(IF(Werkblad!$F$11=Logboek!D45,Werkblad!$F$11,IF(E45&lt;&gt;"",D45,"")))</f>
        <v/>
      </c>
      <c r="D46" s="9"/>
      <c r="E46" s="8" t="str">
        <f>IFERROR(VLOOKUP(C46&amp;D46,Werkblad!C$1:D$78,2,0),"")</f>
        <v/>
      </c>
      <c r="F46" s="8" t="str">
        <f t="shared" si="25"/>
        <v/>
      </c>
      <c r="G46" s="12" t="str">
        <f t="shared" si="26"/>
        <v/>
      </c>
      <c r="H46" s="20" t="str">
        <f t="shared" si="36"/>
        <v/>
      </c>
      <c r="I46">
        <f>IFERROR(SEARCH(Werkblad!$F$11,C46&amp;D46,1),0)</f>
        <v>0</v>
      </c>
      <c r="J46">
        <f t="shared" si="27"/>
        <v>0</v>
      </c>
      <c r="K46" s="18">
        <f t="shared" si="28"/>
        <v>0</v>
      </c>
      <c r="L46" s="18">
        <f t="shared" si="29"/>
        <v>0</v>
      </c>
      <c r="M46" s="19">
        <f t="shared" si="30"/>
        <v>0</v>
      </c>
      <c r="N46" s="19">
        <f t="shared" si="31"/>
        <v>0</v>
      </c>
      <c r="O46" s="19">
        <f t="shared" si="20"/>
        <v>24</v>
      </c>
      <c r="P46" t="str">
        <f t="shared" si="32"/>
        <v/>
      </c>
      <c r="Q46" t="str">
        <f t="shared" si="33"/>
        <v/>
      </c>
      <c r="R46" t="str">
        <f>IFERROR(VLOOKUP($C46&amp;$D46,Werkblad!$C$1:$E$58,3,0),"")</f>
        <v/>
      </c>
      <c r="S46" t="str">
        <f>IFERROR(VLOOKUP($C46&amp;$D46,Werkblad!$C$1:$E$58,3,0),"")</f>
        <v/>
      </c>
      <c r="T46" t="e">
        <f t="shared" si="34"/>
        <v>#VALUE!</v>
      </c>
      <c r="U46" t="e">
        <f t="shared" si="35"/>
        <v>#VALUE!</v>
      </c>
      <c r="V46" s="8" t="str">
        <f>IFERROR(VLOOKUP(T46&amp;U46,Werkblad!S$1:T$58,2,0),"")</f>
        <v/>
      </c>
    </row>
    <row r="47" spans="1:22" ht="15.6" x14ac:dyDescent="0.3">
      <c r="A47" s="5" t="str">
        <f t="shared" si="24"/>
        <v/>
      </c>
      <c r="B47" s="13"/>
      <c r="C47" s="8" t="str">
        <f>(IF(Werkblad!$F$11=Logboek!D46,Werkblad!$F$11,IF(E46&lt;&gt;"",D46,"")))</f>
        <v/>
      </c>
      <c r="D47" s="9"/>
      <c r="E47" s="8" t="str">
        <f>IFERROR(VLOOKUP(C47&amp;D47,Werkblad!C$1:D$78,2,0),"")</f>
        <v/>
      </c>
      <c r="F47" s="8" t="str">
        <f t="shared" si="25"/>
        <v/>
      </c>
      <c r="G47" s="12" t="str">
        <f t="shared" si="26"/>
        <v/>
      </c>
      <c r="H47" s="20" t="str">
        <f t="shared" si="36"/>
        <v/>
      </c>
      <c r="I47">
        <f>IFERROR(SEARCH(Werkblad!$F$11,C47&amp;D47,1),0)</f>
        <v>0</v>
      </c>
      <c r="J47">
        <f t="shared" si="27"/>
        <v>0</v>
      </c>
      <c r="K47" s="18">
        <f t="shared" si="28"/>
        <v>0</v>
      </c>
      <c r="L47" s="18">
        <f t="shared" si="29"/>
        <v>0</v>
      </c>
      <c r="M47" s="19">
        <f t="shared" si="30"/>
        <v>0</v>
      </c>
      <c r="N47" s="19">
        <f t="shared" si="31"/>
        <v>0</v>
      </c>
      <c r="O47" s="19">
        <f t="shared" si="20"/>
        <v>24</v>
      </c>
      <c r="P47" t="str">
        <f t="shared" si="32"/>
        <v/>
      </c>
      <c r="Q47" t="str">
        <f t="shared" si="33"/>
        <v/>
      </c>
      <c r="R47" t="str">
        <f>IFERROR(VLOOKUP($C47&amp;$D47,Werkblad!$C$1:$E$58,3,0),"")</f>
        <v/>
      </c>
      <c r="S47" t="str">
        <f>IFERROR(VLOOKUP($C47&amp;$D47,Werkblad!$C$1:$E$58,3,0),"")</f>
        <v/>
      </c>
      <c r="T47" t="e">
        <f t="shared" si="34"/>
        <v>#VALUE!</v>
      </c>
      <c r="U47" t="e">
        <f t="shared" si="35"/>
        <v>#VALUE!</v>
      </c>
      <c r="V47" s="8" t="str">
        <f>IFERROR(VLOOKUP(T47&amp;U47,Werkblad!S$1:T$58,2,0),"")</f>
        <v/>
      </c>
    </row>
    <row r="48" spans="1:22" ht="15.6" x14ac:dyDescent="0.3">
      <c r="A48" s="5" t="str">
        <f t="shared" si="24"/>
        <v/>
      </c>
      <c r="B48" s="13"/>
      <c r="C48" s="8" t="str">
        <f>(IF(Werkblad!$F$11=Logboek!D47,Werkblad!$F$11,IF(E47&lt;&gt;"",D47,"")))</f>
        <v/>
      </c>
      <c r="D48" s="9"/>
      <c r="E48" s="8" t="str">
        <f>IFERROR(VLOOKUP(C48&amp;D48,Werkblad!C$1:D$78,2,0),"")</f>
        <v/>
      </c>
      <c r="F48" s="8" t="str">
        <f t="shared" si="25"/>
        <v/>
      </c>
      <c r="G48" s="12" t="str">
        <f t="shared" si="26"/>
        <v/>
      </c>
      <c r="H48" s="20" t="str">
        <f t="shared" si="36"/>
        <v/>
      </c>
      <c r="I48">
        <f>IFERROR(SEARCH(Werkblad!$F$11,C48&amp;D48,1),0)</f>
        <v>0</v>
      </c>
      <c r="J48">
        <f t="shared" si="27"/>
        <v>0</v>
      </c>
      <c r="K48" s="18">
        <f t="shared" si="28"/>
        <v>0</v>
      </c>
      <c r="L48" s="18">
        <f t="shared" si="29"/>
        <v>0</v>
      </c>
      <c r="M48" s="19">
        <f t="shared" si="30"/>
        <v>0</v>
      </c>
      <c r="N48" s="19">
        <f t="shared" si="31"/>
        <v>0</v>
      </c>
      <c r="O48" s="19">
        <f t="shared" si="20"/>
        <v>24</v>
      </c>
      <c r="P48" t="str">
        <f t="shared" si="32"/>
        <v/>
      </c>
      <c r="Q48" t="str">
        <f t="shared" si="33"/>
        <v/>
      </c>
      <c r="R48" t="str">
        <f>IFERROR(VLOOKUP($C48&amp;$D48,Werkblad!$C$1:$E$58,3,0),"")</f>
        <v/>
      </c>
      <c r="S48" t="str">
        <f>IFERROR(VLOOKUP($C48&amp;$D48,Werkblad!$C$1:$E$58,3,0),"")</f>
        <v/>
      </c>
      <c r="T48" t="e">
        <f t="shared" si="34"/>
        <v>#VALUE!</v>
      </c>
      <c r="U48" t="e">
        <f t="shared" si="35"/>
        <v>#VALUE!</v>
      </c>
      <c r="V48" s="8" t="str">
        <f>IFERROR(VLOOKUP(T48&amp;U48,Werkblad!S$1:T$58,2,0),"")</f>
        <v/>
      </c>
    </row>
    <row r="49" spans="1:22" ht="15.6" x14ac:dyDescent="0.3">
      <c r="A49" s="5" t="str">
        <f t="shared" si="24"/>
        <v/>
      </c>
      <c r="B49" s="13"/>
      <c r="C49" s="8" t="str">
        <f>(IF(Werkblad!$F$11=Logboek!D48,Werkblad!$F$11,IF(E48&lt;&gt;"",D48,"")))</f>
        <v/>
      </c>
      <c r="D49" s="9"/>
      <c r="E49" s="8" t="str">
        <f>IFERROR(VLOOKUP(C49&amp;D49,Werkblad!C$1:D$78,2,0),"")</f>
        <v/>
      </c>
      <c r="F49" s="8" t="str">
        <f t="shared" si="25"/>
        <v/>
      </c>
      <c r="G49" s="12" t="str">
        <f t="shared" si="26"/>
        <v/>
      </c>
      <c r="H49" s="20" t="str">
        <f t="shared" si="36"/>
        <v/>
      </c>
      <c r="I49">
        <f>IFERROR(SEARCH(Werkblad!$F$11,C49&amp;D49,1),0)</f>
        <v>0</v>
      </c>
      <c r="J49">
        <f t="shared" si="27"/>
        <v>0</v>
      </c>
      <c r="K49" s="18">
        <f t="shared" si="28"/>
        <v>0</v>
      </c>
      <c r="L49" s="18">
        <f t="shared" si="29"/>
        <v>0</v>
      </c>
      <c r="M49" s="19">
        <f t="shared" si="30"/>
        <v>0</v>
      </c>
      <c r="N49" s="19">
        <f t="shared" si="31"/>
        <v>0</v>
      </c>
      <c r="O49" s="19">
        <f t="shared" si="20"/>
        <v>24</v>
      </c>
      <c r="P49" t="str">
        <f t="shared" si="32"/>
        <v/>
      </c>
      <c r="Q49" t="str">
        <f t="shared" si="33"/>
        <v/>
      </c>
      <c r="R49" t="str">
        <f>IFERROR(VLOOKUP($C49&amp;$D49,Werkblad!$C$1:$E$58,3,0),"")</f>
        <v/>
      </c>
      <c r="S49" t="str">
        <f>IFERROR(VLOOKUP($C49&amp;$D49,Werkblad!$C$1:$E$58,3,0),"")</f>
        <v/>
      </c>
      <c r="T49" t="e">
        <f t="shared" si="34"/>
        <v>#VALUE!</v>
      </c>
      <c r="U49" t="e">
        <f t="shared" si="35"/>
        <v>#VALUE!</v>
      </c>
      <c r="V49" s="8" t="str">
        <f>IFERROR(VLOOKUP(T49&amp;U49,Werkblad!S$1:T$58,2,0),"")</f>
        <v/>
      </c>
    </row>
    <row r="50" spans="1:22" ht="15.6" x14ac:dyDescent="0.3">
      <c r="A50" s="5" t="str">
        <f t="shared" si="24"/>
        <v/>
      </c>
      <c r="B50" s="13"/>
      <c r="C50" s="8" t="str">
        <f>(IF(Werkblad!$F$11=Logboek!D49,Werkblad!$F$11,IF(E49&lt;&gt;"",D49,"")))</f>
        <v/>
      </c>
      <c r="D50" s="9"/>
      <c r="E50" s="8" t="str">
        <f>IFERROR(VLOOKUP(C50&amp;D50,Werkblad!C$1:D$78,2,0),"")</f>
        <v/>
      </c>
      <c r="F50" s="8" t="str">
        <f t="shared" si="25"/>
        <v/>
      </c>
      <c r="G50" s="12" t="str">
        <f t="shared" si="26"/>
        <v/>
      </c>
      <c r="H50" s="20" t="str">
        <f t="shared" si="36"/>
        <v/>
      </c>
      <c r="I50">
        <f>IFERROR(SEARCH(Werkblad!$F$11,C50&amp;D50,1),0)</f>
        <v>0</v>
      </c>
      <c r="J50">
        <f t="shared" si="27"/>
        <v>0</v>
      </c>
      <c r="K50" s="18">
        <f t="shared" si="28"/>
        <v>0</v>
      </c>
      <c r="L50" s="18">
        <f t="shared" si="29"/>
        <v>0</v>
      </c>
      <c r="M50" s="19">
        <f t="shared" si="30"/>
        <v>0</v>
      </c>
      <c r="N50" s="19">
        <f t="shared" si="31"/>
        <v>0</v>
      </c>
      <c r="O50" s="19">
        <f t="shared" si="20"/>
        <v>24</v>
      </c>
      <c r="P50" t="str">
        <f t="shared" si="32"/>
        <v/>
      </c>
      <c r="Q50" t="str">
        <f t="shared" si="33"/>
        <v/>
      </c>
      <c r="R50" t="str">
        <f>IFERROR(VLOOKUP($C50&amp;$D50,Werkblad!$C$1:$E$58,3,0),"")</f>
        <v/>
      </c>
      <c r="S50" t="str">
        <f>IFERROR(VLOOKUP($C50&amp;$D50,Werkblad!$C$1:$E$58,3,0),"")</f>
        <v/>
      </c>
      <c r="T50" t="e">
        <f t="shared" si="34"/>
        <v>#VALUE!</v>
      </c>
      <c r="U50" t="e">
        <f t="shared" si="35"/>
        <v>#VALUE!</v>
      </c>
      <c r="V50" s="8" t="str">
        <f>IFERROR(VLOOKUP(T50&amp;U50,Werkblad!S$1:T$58,2,0),"")</f>
        <v/>
      </c>
    </row>
    <row r="51" spans="1:22" ht="15.6" x14ac:dyDescent="0.3">
      <c r="A51" s="5" t="str">
        <f t="shared" si="24"/>
        <v/>
      </c>
      <c r="B51" s="13"/>
      <c r="C51" s="8" t="str">
        <f>(IF(Werkblad!$F$11=Logboek!D50,Werkblad!$F$11,IF(E50&lt;&gt;"",D50,"")))</f>
        <v/>
      </c>
      <c r="D51" s="9"/>
      <c r="E51" s="8" t="str">
        <f>IFERROR(VLOOKUP(C51&amp;D51,Werkblad!C$1:D$78,2,0),"")</f>
        <v/>
      </c>
      <c r="F51" s="8" t="str">
        <f t="shared" si="25"/>
        <v/>
      </c>
      <c r="G51" s="12" t="str">
        <f t="shared" si="26"/>
        <v/>
      </c>
      <c r="H51" s="20" t="str">
        <f t="shared" si="36"/>
        <v/>
      </c>
      <c r="I51">
        <f>IFERROR(SEARCH(Werkblad!$F$11,C51&amp;D51,1),0)</f>
        <v>0</v>
      </c>
      <c r="J51">
        <f t="shared" si="27"/>
        <v>0</v>
      </c>
      <c r="K51" s="18">
        <f t="shared" si="28"/>
        <v>0</v>
      </c>
      <c r="L51" s="18">
        <f t="shared" si="29"/>
        <v>0</v>
      </c>
      <c r="M51" s="19">
        <f t="shared" si="30"/>
        <v>0</v>
      </c>
      <c r="N51" s="19">
        <f t="shared" si="31"/>
        <v>0</v>
      </c>
      <c r="O51" s="19">
        <f t="shared" si="20"/>
        <v>24</v>
      </c>
      <c r="P51" t="str">
        <f t="shared" si="32"/>
        <v/>
      </c>
      <c r="Q51" t="str">
        <f t="shared" si="33"/>
        <v/>
      </c>
      <c r="R51" t="str">
        <f>IFERROR(VLOOKUP($C51&amp;$D51,Werkblad!$C$1:$E$58,3,0),"")</f>
        <v/>
      </c>
      <c r="S51" t="str">
        <f>IFERROR(VLOOKUP($C51&amp;$D51,Werkblad!$C$1:$E$58,3,0),"")</f>
        <v/>
      </c>
      <c r="T51" t="e">
        <f t="shared" si="34"/>
        <v>#VALUE!</v>
      </c>
      <c r="U51" t="e">
        <f t="shared" si="35"/>
        <v>#VALUE!</v>
      </c>
      <c r="V51" s="8" t="str">
        <f>IFERROR(VLOOKUP(T51&amp;U51,Werkblad!S$1:T$58,2,0),"")</f>
        <v/>
      </c>
    </row>
    <row r="52" spans="1:22" ht="15.6" x14ac:dyDescent="0.3">
      <c r="A52" s="5" t="str">
        <f t="shared" si="24"/>
        <v/>
      </c>
      <c r="B52" s="13"/>
      <c r="C52" s="8" t="str">
        <f>(IF(Werkblad!$F$11=Logboek!D51,Werkblad!$F$11,IF(E51&lt;&gt;"",D51,"")))</f>
        <v/>
      </c>
      <c r="D52" s="9"/>
      <c r="E52" s="8" t="str">
        <f>IFERROR(VLOOKUP(C52&amp;D52,Werkblad!C$1:D$78,2,0),"")</f>
        <v/>
      </c>
      <c r="F52" s="8" t="str">
        <f t="shared" si="25"/>
        <v/>
      </c>
      <c r="G52" s="12" t="str">
        <f t="shared" si="26"/>
        <v/>
      </c>
      <c r="H52" s="20" t="str">
        <f t="shared" si="36"/>
        <v/>
      </c>
      <c r="I52">
        <f>IFERROR(SEARCH(Werkblad!$F$11,C52&amp;D52,1),0)</f>
        <v>0</v>
      </c>
      <c r="J52">
        <f t="shared" si="27"/>
        <v>0</v>
      </c>
      <c r="K52" s="18">
        <f t="shared" si="28"/>
        <v>0</v>
      </c>
      <c r="L52" s="18">
        <f t="shared" si="29"/>
        <v>0</v>
      </c>
      <c r="M52" s="19">
        <f t="shared" si="30"/>
        <v>0</v>
      </c>
      <c r="N52" s="19">
        <f t="shared" si="31"/>
        <v>0</v>
      </c>
      <c r="O52" s="19">
        <f t="shared" si="20"/>
        <v>24</v>
      </c>
      <c r="P52" t="str">
        <f t="shared" si="32"/>
        <v/>
      </c>
      <c r="Q52" t="str">
        <f t="shared" si="33"/>
        <v/>
      </c>
      <c r="R52" t="str">
        <f>IFERROR(VLOOKUP($C52&amp;$D52,Werkblad!$C$1:$E$58,3,0),"")</f>
        <v/>
      </c>
      <c r="S52" t="str">
        <f>IFERROR(VLOOKUP($C52&amp;$D52,Werkblad!$C$1:$E$58,3,0),"")</f>
        <v/>
      </c>
      <c r="T52" t="e">
        <f t="shared" si="34"/>
        <v>#VALUE!</v>
      </c>
      <c r="U52" t="e">
        <f t="shared" si="35"/>
        <v>#VALUE!</v>
      </c>
      <c r="V52" s="8" t="str">
        <f>IFERROR(VLOOKUP(T52&amp;U52,Werkblad!S$1:T$58,2,0),"")</f>
        <v/>
      </c>
    </row>
    <row r="53" spans="1:22" ht="15.6" x14ac:dyDescent="0.3">
      <c r="A53" s="5" t="str">
        <f t="shared" si="24"/>
        <v/>
      </c>
      <c r="B53" s="13"/>
      <c r="C53" s="8" t="str">
        <f>(IF(Werkblad!$F$11=Logboek!D52,Werkblad!$F$11,IF(E52&lt;&gt;"",D52,"")))</f>
        <v/>
      </c>
      <c r="D53" s="9"/>
      <c r="E53" s="8" t="str">
        <f>IFERROR(VLOOKUP(C53&amp;D53,Werkblad!C$1:D$78,2,0),"")</f>
        <v/>
      </c>
      <c r="F53" s="8" t="str">
        <f t="shared" si="25"/>
        <v/>
      </c>
      <c r="G53" s="12" t="str">
        <f t="shared" si="26"/>
        <v/>
      </c>
      <c r="H53" s="20" t="str">
        <f t="shared" si="36"/>
        <v/>
      </c>
      <c r="I53">
        <f>IFERROR(SEARCH(Werkblad!$F$11,C53&amp;D53,1),0)</f>
        <v>0</v>
      </c>
      <c r="J53">
        <f t="shared" si="27"/>
        <v>0</v>
      </c>
      <c r="K53" s="18">
        <f t="shared" si="28"/>
        <v>0</v>
      </c>
      <c r="L53" s="18">
        <f t="shared" si="29"/>
        <v>0</v>
      </c>
      <c r="M53" s="19">
        <f t="shared" si="30"/>
        <v>0</v>
      </c>
      <c r="N53" s="19">
        <f t="shared" si="31"/>
        <v>0</v>
      </c>
      <c r="O53" s="19">
        <f t="shared" si="20"/>
        <v>24</v>
      </c>
      <c r="P53" t="str">
        <f t="shared" si="32"/>
        <v/>
      </c>
      <c r="Q53" t="str">
        <f t="shared" si="33"/>
        <v/>
      </c>
      <c r="R53" t="str">
        <f>IFERROR(VLOOKUP($C53&amp;$D53,Werkblad!$C$1:$E$58,3,0),"")</f>
        <v/>
      </c>
      <c r="S53" t="str">
        <f>IFERROR(VLOOKUP($C53&amp;$D53,Werkblad!$C$1:$E$58,3,0),"")</f>
        <v/>
      </c>
      <c r="T53" t="e">
        <f t="shared" si="34"/>
        <v>#VALUE!</v>
      </c>
      <c r="U53" t="e">
        <f t="shared" si="35"/>
        <v>#VALUE!</v>
      </c>
      <c r="V53" s="8" t="str">
        <f>IFERROR(VLOOKUP(T53&amp;U53,Werkblad!S$1:T$58,2,0),"")</f>
        <v/>
      </c>
    </row>
    <row r="54" spans="1:22" ht="15.6" x14ac:dyDescent="0.3">
      <c r="A54" s="5" t="str">
        <f t="shared" si="24"/>
        <v/>
      </c>
      <c r="B54" s="13"/>
      <c r="C54" s="8" t="str">
        <f>(IF(Werkblad!$F$11=Logboek!D53,Werkblad!$F$11,IF(E53&lt;&gt;"",D53,"")))</f>
        <v/>
      </c>
      <c r="D54" s="9"/>
      <c r="E54" s="8" t="str">
        <f>IFERROR(VLOOKUP(C54&amp;D54,Werkblad!C$1:D$78,2,0),"")</f>
        <v/>
      </c>
      <c r="F54" s="8" t="str">
        <f t="shared" si="25"/>
        <v/>
      </c>
      <c r="G54" s="12" t="str">
        <f t="shared" si="26"/>
        <v/>
      </c>
      <c r="H54" s="20" t="str">
        <f t="shared" si="36"/>
        <v/>
      </c>
      <c r="I54">
        <f>IFERROR(SEARCH(Werkblad!$F$11,C54&amp;D54,1),0)</f>
        <v>0</v>
      </c>
      <c r="J54">
        <f t="shared" si="27"/>
        <v>0</v>
      </c>
      <c r="K54" s="18">
        <f t="shared" si="28"/>
        <v>0</v>
      </c>
      <c r="L54" s="18">
        <f t="shared" si="29"/>
        <v>0</v>
      </c>
      <c r="M54" s="19">
        <f t="shared" si="30"/>
        <v>0</v>
      </c>
      <c r="N54" s="19">
        <f t="shared" si="31"/>
        <v>0</v>
      </c>
      <c r="O54" s="19">
        <f t="shared" si="20"/>
        <v>24</v>
      </c>
      <c r="P54" t="str">
        <f t="shared" si="32"/>
        <v/>
      </c>
      <c r="Q54" t="str">
        <f t="shared" si="33"/>
        <v/>
      </c>
      <c r="R54" t="str">
        <f>IFERROR(VLOOKUP($C54&amp;$D54,Werkblad!$C$1:$E$58,3,0),"")</f>
        <v/>
      </c>
      <c r="S54" t="str">
        <f>IFERROR(VLOOKUP($C54&amp;$D54,Werkblad!$C$1:$E$58,3,0),"")</f>
        <v/>
      </c>
      <c r="T54" t="e">
        <f t="shared" si="34"/>
        <v>#VALUE!</v>
      </c>
      <c r="U54" t="e">
        <f t="shared" si="35"/>
        <v>#VALUE!</v>
      </c>
      <c r="V54" s="8" t="str">
        <f>IFERROR(VLOOKUP(T54&amp;U54,Werkblad!S$1:T$58,2,0),"")</f>
        <v/>
      </c>
    </row>
    <row r="55" spans="1:22" ht="15.6" x14ac:dyDescent="0.3">
      <c r="A55" s="5" t="str">
        <f t="shared" si="24"/>
        <v/>
      </c>
      <c r="B55" s="13"/>
      <c r="C55" s="8" t="str">
        <f>(IF(Werkblad!$F$11=Logboek!D54,Werkblad!$F$11,IF(E54&lt;&gt;"",D54,"")))</f>
        <v/>
      </c>
      <c r="D55" s="9"/>
      <c r="E55" s="8" t="str">
        <f>IFERROR(VLOOKUP(C55&amp;D55,Werkblad!C$1:D$78,2,0),"")</f>
        <v/>
      </c>
      <c r="F55" s="8" t="str">
        <f t="shared" si="25"/>
        <v/>
      </c>
      <c r="G55" s="12" t="str">
        <f t="shared" si="26"/>
        <v/>
      </c>
      <c r="H55" s="20" t="str">
        <f t="shared" si="36"/>
        <v/>
      </c>
      <c r="I55">
        <f>IFERROR(SEARCH(Werkblad!$F$11,C55&amp;D55,1),0)</f>
        <v>0</v>
      </c>
      <c r="J55">
        <f t="shared" si="27"/>
        <v>0</v>
      </c>
      <c r="K55" s="18">
        <f t="shared" si="28"/>
        <v>0</v>
      </c>
      <c r="L55" s="18">
        <f t="shared" si="29"/>
        <v>0</v>
      </c>
      <c r="M55" s="19">
        <f t="shared" si="30"/>
        <v>0</v>
      </c>
      <c r="N55" s="19">
        <f t="shared" si="31"/>
        <v>0</v>
      </c>
      <c r="O55" s="19">
        <f t="shared" si="20"/>
        <v>24</v>
      </c>
      <c r="P55" t="str">
        <f t="shared" si="32"/>
        <v/>
      </c>
      <c r="Q55" t="str">
        <f t="shared" si="33"/>
        <v/>
      </c>
      <c r="R55" t="str">
        <f>IFERROR(VLOOKUP($C55&amp;$D55,Werkblad!$C$1:$E$58,3,0),"")</f>
        <v/>
      </c>
      <c r="S55" t="str">
        <f>IFERROR(VLOOKUP($C55&amp;$D55,Werkblad!$C$1:$E$58,3,0),"")</f>
        <v/>
      </c>
      <c r="T55" t="e">
        <f t="shared" si="34"/>
        <v>#VALUE!</v>
      </c>
      <c r="U55" t="e">
        <f t="shared" si="35"/>
        <v>#VALUE!</v>
      </c>
      <c r="V55" s="8" t="str">
        <f>IFERROR(VLOOKUP(T55&amp;U55,Werkblad!S$1:T$58,2,0),"")</f>
        <v/>
      </c>
    </row>
    <row r="56" spans="1:22" ht="15.6" x14ac:dyDescent="0.3">
      <c r="A56" s="5" t="str">
        <f t="shared" si="24"/>
        <v/>
      </c>
      <c r="B56" s="13"/>
      <c r="C56" s="8" t="str">
        <f>(IF(Werkblad!$F$11=Logboek!D55,Werkblad!$F$11,IF(E55&lt;&gt;"",D55,"")))</f>
        <v/>
      </c>
      <c r="D56" s="9"/>
      <c r="E56" s="8" t="str">
        <f>IFERROR(VLOOKUP(C56&amp;D56,Werkblad!C$1:D$78,2,0),"")</f>
        <v/>
      </c>
      <c r="F56" s="8" t="str">
        <f t="shared" si="25"/>
        <v/>
      </c>
      <c r="G56" s="12" t="str">
        <f t="shared" si="26"/>
        <v/>
      </c>
      <c r="H56" s="20" t="str">
        <f t="shared" si="36"/>
        <v/>
      </c>
      <c r="I56">
        <f>IFERROR(SEARCH(Werkblad!$F$11,C56&amp;D56,1),0)</f>
        <v>0</v>
      </c>
      <c r="J56">
        <f t="shared" si="27"/>
        <v>0</v>
      </c>
      <c r="K56" s="18">
        <f t="shared" si="28"/>
        <v>0</v>
      </c>
      <c r="L56" s="18">
        <f t="shared" si="29"/>
        <v>0</v>
      </c>
      <c r="M56" s="19">
        <f t="shared" si="30"/>
        <v>0</v>
      </c>
      <c r="N56" s="19">
        <f t="shared" si="31"/>
        <v>0</v>
      </c>
      <c r="O56" s="19">
        <f t="shared" si="20"/>
        <v>24</v>
      </c>
      <c r="P56" t="str">
        <f t="shared" si="32"/>
        <v/>
      </c>
      <c r="Q56" t="str">
        <f t="shared" si="33"/>
        <v/>
      </c>
      <c r="R56" t="str">
        <f>IFERROR(VLOOKUP($C56&amp;$D56,Werkblad!$C$1:$E$58,3,0),"")</f>
        <v/>
      </c>
      <c r="S56" t="str">
        <f>IFERROR(VLOOKUP($C56&amp;$D56,Werkblad!$C$1:$E$58,3,0),"")</f>
        <v/>
      </c>
      <c r="T56" t="e">
        <f t="shared" si="34"/>
        <v>#VALUE!</v>
      </c>
      <c r="U56" t="e">
        <f t="shared" si="35"/>
        <v>#VALUE!</v>
      </c>
      <c r="V56" s="8" t="str">
        <f>IFERROR(VLOOKUP(T56&amp;U56,Werkblad!S$1:T$58,2,0),"")</f>
        <v/>
      </c>
    </row>
    <row r="57" spans="1:22" ht="15.6" x14ac:dyDescent="0.3">
      <c r="A57" s="5" t="str">
        <f t="shared" si="24"/>
        <v/>
      </c>
      <c r="B57" s="13"/>
      <c r="C57" s="8" t="str">
        <f>(IF(Werkblad!$F$11=Logboek!D56,Werkblad!$F$11,IF(E56&lt;&gt;"",D56,"")))</f>
        <v/>
      </c>
      <c r="D57" s="9"/>
      <c r="E57" s="8" t="str">
        <f>IFERROR(VLOOKUP(C57&amp;D57,Werkblad!C$1:D$78,2,0),"")</f>
        <v/>
      </c>
      <c r="F57" s="8" t="str">
        <f t="shared" si="25"/>
        <v/>
      </c>
      <c r="G57" s="12" t="str">
        <f t="shared" si="26"/>
        <v/>
      </c>
      <c r="H57" s="20" t="str">
        <f t="shared" si="36"/>
        <v/>
      </c>
      <c r="I57">
        <f>IFERROR(SEARCH(Werkblad!$F$11,C57&amp;D57,1),0)</f>
        <v>0</v>
      </c>
      <c r="J57">
        <f t="shared" si="27"/>
        <v>0</v>
      </c>
      <c r="K57" s="18">
        <f t="shared" si="28"/>
        <v>0</v>
      </c>
      <c r="L57" s="18">
        <f t="shared" si="29"/>
        <v>0</v>
      </c>
      <c r="M57" s="19">
        <f t="shared" si="30"/>
        <v>0</v>
      </c>
      <c r="N57" s="19">
        <f t="shared" si="31"/>
        <v>0</v>
      </c>
      <c r="O57" s="19">
        <f t="shared" si="20"/>
        <v>24</v>
      </c>
      <c r="P57" t="str">
        <f t="shared" si="32"/>
        <v/>
      </c>
      <c r="Q57" t="str">
        <f t="shared" si="33"/>
        <v/>
      </c>
      <c r="R57" t="str">
        <f>IFERROR(VLOOKUP($C57&amp;$D57,Werkblad!$C$1:$E$58,3,0),"")</f>
        <v/>
      </c>
      <c r="S57" t="str">
        <f>IFERROR(VLOOKUP($C57&amp;$D57,Werkblad!$C$1:$E$58,3,0),"")</f>
        <v/>
      </c>
      <c r="T57" t="e">
        <f t="shared" si="34"/>
        <v>#VALUE!</v>
      </c>
      <c r="U57" t="e">
        <f t="shared" si="35"/>
        <v>#VALUE!</v>
      </c>
      <c r="V57" s="8" t="str">
        <f>IFERROR(VLOOKUP(T57&amp;U57,Werkblad!S$1:T$58,2,0),"")</f>
        <v/>
      </c>
    </row>
    <row r="58" spans="1:22" ht="15.6" x14ac:dyDescent="0.3">
      <c r="A58" s="5" t="str">
        <f t="shared" si="24"/>
        <v/>
      </c>
      <c r="B58" s="13"/>
      <c r="C58" s="8" t="str">
        <f>(IF(Werkblad!$F$11=Logboek!D57,Werkblad!$F$11,IF(E57&lt;&gt;"",D57,"")))</f>
        <v/>
      </c>
      <c r="D58" s="9"/>
      <c r="E58" s="8" t="str">
        <f>IFERROR(VLOOKUP(C58&amp;D58,Werkblad!C$1:D$78,2,0),"")</f>
        <v/>
      </c>
      <c r="F58" s="8" t="str">
        <f t="shared" si="25"/>
        <v/>
      </c>
      <c r="G58" s="12" t="str">
        <f t="shared" si="26"/>
        <v/>
      </c>
      <c r="H58" s="20" t="str">
        <f t="shared" si="36"/>
        <v/>
      </c>
      <c r="I58">
        <f>IFERROR(SEARCH(Werkblad!$F$11,C58&amp;D58,1),0)</f>
        <v>0</v>
      </c>
      <c r="J58">
        <f t="shared" si="27"/>
        <v>0</v>
      </c>
      <c r="K58" s="18">
        <f t="shared" si="28"/>
        <v>0</v>
      </c>
      <c r="L58" s="18">
        <f t="shared" si="29"/>
        <v>0</v>
      </c>
      <c r="M58" s="19">
        <f t="shared" si="30"/>
        <v>0</v>
      </c>
      <c r="N58" s="19">
        <f t="shared" si="31"/>
        <v>0</v>
      </c>
      <c r="O58" s="19">
        <f t="shared" si="20"/>
        <v>24</v>
      </c>
      <c r="P58" t="str">
        <f t="shared" si="32"/>
        <v/>
      </c>
      <c r="Q58" t="str">
        <f t="shared" si="33"/>
        <v/>
      </c>
      <c r="R58" t="str">
        <f>IFERROR(VLOOKUP($C58&amp;$D58,Werkblad!$C$1:$E$58,3,0),"")</f>
        <v/>
      </c>
      <c r="S58" t="str">
        <f>IFERROR(VLOOKUP($C58&amp;$D58,Werkblad!$C$1:$E$58,3,0),"")</f>
        <v/>
      </c>
      <c r="T58" t="e">
        <f t="shared" si="34"/>
        <v>#VALUE!</v>
      </c>
      <c r="U58" t="e">
        <f t="shared" si="35"/>
        <v>#VALUE!</v>
      </c>
      <c r="V58" s="8" t="str">
        <f>IFERROR(VLOOKUP(T58&amp;U58,Werkblad!S$1:T$58,2,0),"")</f>
        <v/>
      </c>
    </row>
    <row r="59" spans="1:22" ht="15.6" x14ac:dyDescent="0.3">
      <c r="A59" s="5" t="str">
        <f t="shared" si="24"/>
        <v/>
      </c>
      <c r="B59" s="13"/>
      <c r="C59" s="8" t="str">
        <f>(IF(Werkblad!$F$11=Logboek!D58,Werkblad!$F$11,IF(E58&lt;&gt;"",D58,"")))</f>
        <v/>
      </c>
      <c r="D59" s="9"/>
      <c r="E59" s="8" t="str">
        <f>IFERROR(VLOOKUP(C59&amp;D59,Werkblad!C$1:D$78,2,0),"")</f>
        <v/>
      </c>
      <c r="F59" s="8" t="str">
        <f t="shared" si="25"/>
        <v/>
      </c>
      <c r="G59" s="12" t="str">
        <f t="shared" si="26"/>
        <v/>
      </c>
      <c r="H59" s="20" t="str">
        <f t="shared" si="36"/>
        <v/>
      </c>
      <c r="I59">
        <f>IFERROR(SEARCH(Werkblad!$F$11,C59&amp;D59,1),0)</f>
        <v>0</v>
      </c>
      <c r="J59">
        <f t="shared" si="27"/>
        <v>0</v>
      </c>
      <c r="K59" s="18">
        <f t="shared" si="28"/>
        <v>0</v>
      </c>
      <c r="L59" s="18">
        <f t="shared" si="29"/>
        <v>0</v>
      </c>
      <c r="M59" s="19">
        <f t="shared" si="30"/>
        <v>0</v>
      </c>
      <c r="N59" s="19">
        <f t="shared" si="31"/>
        <v>0</v>
      </c>
      <c r="O59" s="19">
        <f t="shared" si="20"/>
        <v>24</v>
      </c>
      <c r="P59" t="str">
        <f t="shared" si="32"/>
        <v/>
      </c>
      <c r="Q59" t="str">
        <f t="shared" si="33"/>
        <v/>
      </c>
      <c r="R59" t="str">
        <f>IFERROR(VLOOKUP($C59&amp;$D59,Werkblad!$C$1:$E$58,3,0),"")</f>
        <v/>
      </c>
      <c r="S59" t="str">
        <f>IFERROR(VLOOKUP($C59&amp;$D59,Werkblad!$C$1:$E$58,3,0),"")</f>
        <v/>
      </c>
      <c r="T59" t="e">
        <f t="shared" si="34"/>
        <v>#VALUE!</v>
      </c>
      <c r="U59" t="e">
        <f t="shared" si="35"/>
        <v>#VALUE!</v>
      </c>
      <c r="V59" s="8" t="str">
        <f>IFERROR(VLOOKUP(T59&amp;U59,Werkblad!S$1:T$58,2,0),"")</f>
        <v/>
      </c>
    </row>
    <row r="60" spans="1:22" ht="15.6" x14ac:dyDescent="0.3">
      <c r="A60" s="5" t="str">
        <f t="shared" si="24"/>
        <v/>
      </c>
      <c r="B60" s="13"/>
      <c r="C60" s="8" t="str">
        <f>(IF(Werkblad!$F$11=Logboek!D59,Werkblad!$F$11,IF(E59&lt;&gt;"",D59,"")))</f>
        <v/>
      </c>
      <c r="D60" s="9"/>
      <c r="E60" s="8" t="str">
        <f>IFERROR(VLOOKUP(C60&amp;D60,Werkblad!C$1:D$78,2,0),"")</f>
        <v/>
      </c>
      <c r="F60" s="8" t="str">
        <f t="shared" si="25"/>
        <v/>
      </c>
      <c r="G60" s="12" t="str">
        <f t="shared" si="26"/>
        <v/>
      </c>
      <c r="H60" s="20" t="str">
        <f t="shared" si="36"/>
        <v/>
      </c>
      <c r="I60">
        <f>IFERROR(SEARCH(Werkblad!$F$11,C60&amp;D60,1),0)</f>
        <v>0</v>
      </c>
      <c r="J60">
        <f t="shared" si="27"/>
        <v>0</v>
      </c>
      <c r="K60" s="18">
        <f t="shared" si="28"/>
        <v>0</v>
      </c>
      <c r="L60" s="18">
        <f t="shared" si="29"/>
        <v>0</v>
      </c>
      <c r="M60" s="19">
        <f t="shared" si="30"/>
        <v>0</v>
      </c>
      <c r="N60" s="19">
        <f t="shared" si="31"/>
        <v>0</v>
      </c>
      <c r="O60" s="19">
        <f t="shared" si="20"/>
        <v>24</v>
      </c>
      <c r="P60" t="str">
        <f t="shared" si="32"/>
        <v/>
      </c>
      <c r="Q60" t="str">
        <f t="shared" si="33"/>
        <v/>
      </c>
      <c r="R60" t="str">
        <f>IFERROR(VLOOKUP($C60&amp;$D60,Werkblad!$C$1:$E$58,3,0),"")</f>
        <v/>
      </c>
      <c r="S60" t="str">
        <f>IFERROR(VLOOKUP($C60&amp;$D60,Werkblad!$C$1:$E$58,3,0),"")</f>
        <v/>
      </c>
      <c r="T60" t="e">
        <f t="shared" si="34"/>
        <v>#VALUE!</v>
      </c>
      <c r="U60" t="e">
        <f t="shared" si="35"/>
        <v>#VALUE!</v>
      </c>
      <c r="V60" s="8" t="str">
        <f>IFERROR(VLOOKUP(T60&amp;U60,Werkblad!S$1:T$58,2,0),"")</f>
        <v/>
      </c>
    </row>
  </sheetData>
  <sheetProtection algorithmName="SHA-512" hashValue="3L51iwDZTjC2W7gqIZ4QE52789Ab1D5q4dfKE0S9qe7g8/rB9GFNqlHWNSusKj5HnuyGGpnPG+zdFokJkzb4FQ==" saltValue="t79S6lBW7BP/Yxn9P6c9ag==" spinCount="100000" sheet="1" objects="1" scenarios="1"/>
  <mergeCells count="2">
    <mergeCell ref="B3:D3"/>
    <mergeCell ref="B4:D4"/>
  </mergeCells>
  <conditionalFormatting sqref="D7:D60">
    <cfRule type="expression" dxfId="3" priority="6">
      <formula>$T7&gt;6</formula>
    </cfRule>
    <cfRule type="expression" dxfId="2" priority="7">
      <formula>$E7=""</formula>
    </cfRule>
    <cfRule type="expression" dxfId="1" priority="12">
      <formula>$T7&gt;6</formula>
    </cfRule>
  </conditionalFormatting>
  <conditionalFormatting sqref="D8:D60">
    <cfRule type="expression" dxfId="0" priority="1" stopIfTrue="1">
      <formula>AND(D7="RUST", D8&lt;&gt;C7)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Rood bekent onbekend rak_x000a_Geel betekent te vaak gevaren" xr:uid="{8A99A4F6-809C-4282-AC21-7B6E13FFC1D4}">
          <x14:formula1>
            <xm:f>Werkblad!$F$1:$F$11</xm:f>
          </x14:formula1>
          <xm:sqref>D7:D60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Werkblad</vt:lpstr>
      <vt:lpstr>Logboek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Berry Ruisendaal</dc:creator>
  <cp:keywords/>
  <dc:description/>
  <cp:lastModifiedBy>Berry Ruisendaal</cp:lastModifiedBy>
  <cp:revision/>
  <dcterms:created xsi:type="dcterms:W3CDTF">2023-12-19T16:06:37Z</dcterms:created>
  <dcterms:modified xsi:type="dcterms:W3CDTF">2024-02-17T15:12:36Z</dcterms:modified>
  <cp:category/>
  <cp:contentStatus/>
</cp:coreProperties>
</file>